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zakázky" sheetId="1" r:id="rId1"/>
    <sheet name="SO 03 - dílny" sheetId="2" r:id="rId2"/>
    <sheet name="SO 06 - chodba před těloc..." sheetId="3" r:id="rId3"/>
    <sheet name="SO 07 - střecha školní ga..." sheetId="4" r:id="rId4"/>
    <sheet name="VON - vedlejší a ostatní ..." sheetId="5" r:id="rId5"/>
  </sheets>
  <definedNames>
    <definedName name="_xlnm.Print_Area" localSheetId="0">'Rekapitulace zakázky'!$D$4:$AO$36,'Rekapitulace zakázky'!$C$42:$AQ$59</definedName>
    <definedName name="_xlnm.Print_Titles" localSheetId="0">'Rekapitulace zakázky'!$52:$52</definedName>
    <definedName name="_xlnm._FilterDatabase" localSheetId="1" hidden="1">'SO 03 - dílny'!$C$88:$K$179</definedName>
    <definedName name="_xlnm.Print_Area" localSheetId="1">'SO 03 - dílny'!$C$45:$J$70,'SO 03 - dílny'!$C$76:$K$179</definedName>
    <definedName name="_xlnm.Print_Titles" localSheetId="1">'SO 03 - dílny'!$88:$88</definedName>
    <definedName name="_xlnm._FilterDatabase" localSheetId="2" hidden="1">'SO 06 - chodba před těloc...'!$C$85:$K$134</definedName>
    <definedName name="_xlnm.Print_Area" localSheetId="2">'SO 06 - chodba před těloc...'!$C$45:$J$67,'SO 06 - chodba před těloc...'!$C$73:$K$134</definedName>
    <definedName name="_xlnm.Print_Titles" localSheetId="2">'SO 06 - chodba před těloc...'!$85:$85</definedName>
    <definedName name="_xlnm._FilterDatabase" localSheetId="3" hidden="1">'SO 07 - střecha školní ga...'!$C$88:$K$159</definedName>
    <definedName name="_xlnm.Print_Area" localSheetId="3">'SO 07 - střecha školní ga...'!$C$45:$J$70,'SO 07 - střecha školní ga...'!$C$76:$K$159</definedName>
    <definedName name="_xlnm.Print_Titles" localSheetId="3">'SO 07 - střecha školní ga...'!$88:$88</definedName>
    <definedName name="_xlnm._FilterDatabase" localSheetId="4" hidden="1">'VON - vedlejší a ostatní ...'!$C$79:$K$85</definedName>
    <definedName name="_xlnm.Print_Area" localSheetId="4">'VON - vedlejší a ostatní ...'!$C$45:$J$61,'VON - vedlejší a ostatní ...'!$C$67:$K$85</definedName>
    <definedName name="_xlnm.Print_Titles" localSheetId="4">'VON - vedlejší a ostatní ...'!$79:$79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6"/>
  <c r="F74"/>
  <c r="E72"/>
  <c r="J55"/>
  <c r="F54"/>
  <c r="F52"/>
  <c r="E50"/>
  <c r="J21"/>
  <c r="E21"/>
  <c r="J76"/>
  <c r="J20"/>
  <c r="J18"/>
  <c r="E18"/>
  <c r="F77"/>
  <c r="J17"/>
  <c r="J12"/>
  <c r="J74"/>
  <c r="E7"/>
  <c r="E70"/>
  <c i="4" r="J37"/>
  <c r="J36"/>
  <c i="1" r="AY57"/>
  <c i="4" r="J35"/>
  <c i="1" r="AX57"/>
  <c i="4"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T112"/>
  <c r="R113"/>
  <c r="R112"/>
  <c r="P113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1"/>
  <c r="BH101"/>
  <c r="BG101"/>
  <c r="BF101"/>
  <c r="T101"/>
  <c r="R101"/>
  <c r="P101"/>
  <c r="BI98"/>
  <c r="BH98"/>
  <c r="BG98"/>
  <c r="BF98"/>
  <c r="T98"/>
  <c r="R98"/>
  <c r="P98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J86"/>
  <c r="F85"/>
  <c r="F83"/>
  <c r="E81"/>
  <c r="J55"/>
  <c r="F54"/>
  <c r="F52"/>
  <c r="E50"/>
  <c r="J21"/>
  <c r="E21"/>
  <c r="J85"/>
  <c r="J20"/>
  <c r="J18"/>
  <c r="E18"/>
  <c r="F55"/>
  <c r="J17"/>
  <c r="J12"/>
  <c r="J83"/>
  <c r="E7"/>
  <c r="E48"/>
  <c i="3" r="J37"/>
  <c r="J36"/>
  <c i="1" r="AY56"/>
  <c i="3" r="J35"/>
  <c i="1" r="AX56"/>
  <c i="3"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1"/>
  <c r="BH91"/>
  <c r="BG91"/>
  <c r="BF91"/>
  <c r="T91"/>
  <c r="T90"/>
  <c r="R91"/>
  <c r="R90"/>
  <c r="P91"/>
  <c r="P90"/>
  <c r="BI89"/>
  <c r="BH89"/>
  <c r="BG89"/>
  <c r="BF89"/>
  <c r="T89"/>
  <c r="T88"/>
  <c r="T87"/>
  <c r="R89"/>
  <c r="R88"/>
  <c r="R87"/>
  <c r="P89"/>
  <c r="P88"/>
  <c r="P87"/>
  <c r="J83"/>
  <c r="F82"/>
  <c r="F80"/>
  <c r="E78"/>
  <c r="J55"/>
  <c r="F54"/>
  <c r="F52"/>
  <c r="E50"/>
  <c r="J21"/>
  <c r="E21"/>
  <c r="J54"/>
  <c r="J20"/>
  <c r="J18"/>
  <c r="E18"/>
  <c r="F83"/>
  <c r="J17"/>
  <c r="J12"/>
  <c r="J80"/>
  <c r="E7"/>
  <c r="E48"/>
  <c i="2" r="J37"/>
  <c r="J36"/>
  <c i="1" r="AY55"/>
  <c i="2" r="J35"/>
  <c i="1" r="AX55"/>
  <c i="2"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1"/>
  <c r="BH111"/>
  <c r="BG111"/>
  <c r="BF111"/>
  <c r="T111"/>
  <c r="T110"/>
  <c r="R111"/>
  <c r="R110"/>
  <c r="P111"/>
  <c r="P110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J86"/>
  <c r="F85"/>
  <c r="F83"/>
  <c r="E81"/>
  <c r="J55"/>
  <c r="F54"/>
  <c r="F52"/>
  <c r="E50"/>
  <c r="J21"/>
  <c r="E21"/>
  <c r="J85"/>
  <c r="J20"/>
  <c r="J18"/>
  <c r="E18"/>
  <c r="F86"/>
  <c r="J17"/>
  <c r="J12"/>
  <c r="J83"/>
  <c r="E7"/>
  <c r="E79"/>
  <c i="1" r="L50"/>
  <c r="AM50"/>
  <c r="AM49"/>
  <c r="L49"/>
  <c r="AM47"/>
  <c r="L47"/>
  <c r="L45"/>
  <c r="L44"/>
  <c i="5" r="BK85"/>
  <c r="J85"/>
  <c r="BK84"/>
  <c r="J84"/>
  <c r="BK83"/>
  <c r="J83"/>
  <c r="BK82"/>
  <c r="J82"/>
  <c i="4" r="BK159"/>
  <c r="J157"/>
  <c r="BK155"/>
  <c r="BK154"/>
  <c r="BK153"/>
  <c r="J151"/>
  <c r="J145"/>
  <c r="BK141"/>
  <c r="BK139"/>
  <c r="BK137"/>
  <c r="BK132"/>
  <c r="J128"/>
  <c r="BK121"/>
  <c r="J119"/>
  <c r="BK113"/>
  <c r="J105"/>
  <c r="J101"/>
  <c i="3" r="BK134"/>
  <c r="BK133"/>
  <c r="BK130"/>
  <c r="BK128"/>
  <c r="BK127"/>
  <c r="BK123"/>
  <c r="J121"/>
  <c r="BK120"/>
  <c r="BK116"/>
  <c r="BK114"/>
  <c r="J112"/>
  <c r="J107"/>
  <c r="BK95"/>
  <c r="J91"/>
  <c i="2" r="J179"/>
  <c r="J176"/>
  <c r="J174"/>
  <c r="J173"/>
  <c r="J171"/>
  <c r="BK170"/>
  <c r="BK169"/>
  <c r="J168"/>
  <c r="BK165"/>
  <c r="J164"/>
  <c r="J162"/>
  <c r="BK158"/>
  <c r="BK151"/>
  <c r="J149"/>
  <c r="BK147"/>
  <c r="J143"/>
  <c r="J139"/>
  <c r="BK137"/>
  <c r="J122"/>
  <c r="J119"/>
  <c r="BK111"/>
  <c r="J106"/>
  <c r="J92"/>
  <c i="4" r="BK157"/>
  <c r="J154"/>
  <c r="J150"/>
  <c r="BK148"/>
  <c r="J143"/>
  <c r="J136"/>
  <c r="J130"/>
  <c r="BK125"/>
  <c r="BK119"/>
  <c r="J118"/>
  <c r="J116"/>
  <c r="BK110"/>
  <c r="J108"/>
  <c r="BK106"/>
  <c r="BK97"/>
  <c r="BK92"/>
  <c i="3" r="J134"/>
  <c r="J132"/>
  <c r="J131"/>
  <c r="J127"/>
  <c r="J126"/>
  <c r="BK118"/>
  <c r="J117"/>
  <c r="BK112"/>
  <c r="BK111"/>
  <c r="J108"/>
  <c r="J105"/>
  <c r="J104"/>
  <c r="J102"/>
  <c r="BK100"/>
  <c r="J94"/>
  <c r="BK91"/>
  <c r="J89"/>
  <c i="2" r="J178"/>
  <c r="BK168"/>
  <c r="J166"/>
  <c r="BK162"/>
  <c r="BK160"/>
  <c r="BK159"/>
  <c r="J158"/>
  <c r="J156"/>
  <c r="BK149"/>
  <c r="J147"/>
  <c r="J145"/>
  <c r="BK143"/>
  <c r="J141"/>
  <c r="J125"/>
  <c r="J123"/>
  <c r="BK118"/>
  <c r="J115"/>
  <c r="J111"/>
  <c r="BK108"/>
  <c r="BK106"/>
  <c r="J105"/>
  <c r="J103"/>
  <c r="BK102"/>
  <c r="J97"/>
  <c i="4" r="J159"/>
  <c r="J155"/>
  <c r="BK151"/>
  <c r="BK150"/>
  <c r="J146"/>
  <c r="J141"/>
  <c r="BK136"/>
  <c r="J134"/>
  <c r="BK130"/>
  <c r="BK128"/>
  <c r="BK127"/>
  <c r="J125"/>
  <c r="BK118"/>
  <c r="BK116"/>
  <c r="J110"/>
  <c r="BK108"/>
  <c r="BK98"/>
  <c r="J97"/>
  <c r="BK94"/>
  <c r="J92"/>
  <c i="3" r="J130"/>
  <c r="BK126"/>
  <c r="BK125"/>
  <c r="J123"/>
  <c r="J120"/>
  <c r="J118"/>
  <c r="J114"/>
  <c r="BK108"/>
  <c r="BK105"/>
  <c r="BK104"/>
  <c r="J97"/>
  <c r="BK89"/>
  <c i="2" r="BK176"/>
  <c r="J165"/>
  <c r="BK163"/>
  <c r="BK156"/>
  <c r="J154"/>
  <c r="BK153"/>
  <c r="BK145"/>
  <c r="BK139"/>
  <c r="J137"/>
  <c r="BK133"/>
  <c r="J130"/>
  <c r="J126"/>
  <c r="BK125"/>
  <c r="BK123"/>
  <c r="BK121"/>
  <c r="J117"/>
  <c r="BK114"/>
  <c r="J108"/>
  <c r="J102"/>
  <c r="BK94"/>
  <c r="BK92"/>
  <c i="4" r="J153"/>
  <c r="J148"/>
  <c r="BK146"/>
  <c r="BK145"/>
  <c r="BK143"/>
  <c r="J139"/>
  <c r="J137"/>
  <c r="BK134"/>
  <c r="J132"/>
  <c r="J127"/>
  <c r="J121"/>
  <c r="J113"/>
  <c r="J106"/>
  <c r="BK105"/>
  <c r="BK101"/>
  <c r="J98"/>
  <c r="J94"/>
  <c i="3" r="J133"/>
  <c r="BK132"/>
  <c r="BK131"/>
  <c r="J128"/>
  <c r="J125"/>
  <c r="BK121"/>
  <c r="BK117"/>
  <c r="J116"/>
  <c r="J111"/>
  <c r="BK107"/>
  <c r="BK102"/>
  <c r="J100"/>
  <c r="BK97"/>
  <c r="J95"/>
  <c r="BK94"/>
  <c i="2" r="BK179"/>
  <c r="BK178"/>
  <c r="BK174"/>
  <c r="BK173"/>
  <c r="BK171"/>
  <c r="J170"/>
  <c r="J169"/>
  <c r="BK166"/>
  <c r="BK164"/>
  <c r="J163"/>
  <c r="J160"/>
  <c r="J159"/>
  <c r="BK154"/>
  <c r="J153"/>
  <c r="J151"/>
  <c r="BK141"/>
  <c r="J133"/>
  <c r="BK130"/>
  <c r="BK126"/>
  <c r="BK122"/>
  <c r="J121"/>
  <c r="BK119"/>
  <c r="J118"/>
  <c r="BK117"/>
  <c r="BK115"/>
  <c r="J114"/>
  <c r="BK105"/>
  <c r="BK103"/>
  <c r="BK97"/>
  <c r="J94"/>
  <c i="1" r="AS54"/>
  <c i="2" l="1" r="T91"/>
  <c r="P96"/>
  <c r="R113"/>
  <c r="R120"/>
  <c r="P146"/>
  <c r="P167"/>
  <c r="R177"/>
  <c i="3" r="BK93"/>
  <c r="BK110"/>
  <c r="J110"/>
  <c r="J65"/>
  <c r="BK129"/>
  <c r="J129"/>
  <c r="J66"/>
  <c i="4" r="R100"/>
  <c i="2" r="BK96"/>
  <c r="J96"/>
  <c r="J62"/>
  <c r="BK113"/>
  <c r="BK120"/>
  <c r="J120"/>
  <c r="J66"/>
  <c r="BK146"/>
  <c r="J146"/>
  <c r="J67"/>
  <c r="BK167"/>
  <c r="J167"/>
  <c r="J68"/>
  <c r="BK177"/>
  <c r="J177"/>
  <c r="J69"/>
  <c i="3" r="R93"/>
  <c r="R110"/>
  <c r="R129"/>
  <c i="4" r="BK135"/>
  <c r="J135"/>
  <c r="J67"/>
  <c i="2" r="BK91"/>
  <c r="J91"/>
  <c r="J61"/>
  <c r="R91"/>
  <c r="T96"/>
  <c r="T113"/>
  <c r="T120"/>
  <c r="R146"/>
  <c r="R167"/>
  <c r="T177"/>
  <c i="3" r="P93"/>
  <c r="T110"/>
  <c r="T129"/>
  <c i="2" r="P91"/>
  <c r="P90"/>
  <c r="R96"/>
  <c r="P113"/>
  <c r="P120"/>
  <c r="T146"/>
  <c r="T167"/>
  <c r="P177"/>
  <c i="3" r="T93"/>
  <c r="T92"/>
  <c r="T86"/>
  <c r="P110"/>
  <c r="P129"/>
  <c i="4" r="BK91"/>
  <c r="J91"/>
  <c r="J61"/>
  <c r="P91"/>
  <c r="R91"/>
  <c r="T91"/>
  <c r="BK96"/>
  <c r="J96"/>
  <c r="J62"/>
  <c r="P96"/>
  <c r="R96"/>
  <c r="T96"/>
  <c r="BK100"/>
  <c r="J100"/>
  <c r="J63"/>
  <c r="P100"/>
  <c r="T100"/>
  <c r="BK115"/>
  <c r="J115"/>
  <c r="J66"/>
  <c r="P115"/>
  <c r="R115"/>
  <c r="T115"/>
  <c r="P135"/>
  <c r="R135"/>
  <c r="T135"/>
  <c r="BK149"/>
  <c r="J149"/>
  <c r="J68"/>
  <c r="P149"/>
  <c r="R149"/>
  <c r="T149"/>
  <c r="BK152"/>
  <c r="J152"/>
  <c r="J69"/>
  <c r="P152"/>
  <c r="R152"/>
  <c r="T152"/>
  <c i="5" r="BK81"/>
  <c r="J81"/>
  <c r="J60"/>
  <c r="P81"/>
  <c r="P80"/>
  <c i="1" r="AU58"/>
  <c i="5" r="R81"/>
  <c r="R80"/>
  <c r="T81"/>
  <c r="T80"/>
  <c i="2" r="J52"/>
  <c r="BE106"/>
  <c r="BE123"/>
  <c r="BE133"/>
  <c r="BE156"/>
  <c r="BE159"/>
  <c r="BE160"/>
  <c r="BE176"/>
  <c r="BE178"/>
  <c r="BE179"/>
  <c r="BK110"/>
  <c r="J110"/>
  <c r="J63"/>
  <c i="3" r="E76"/>
  <c r="BE91"/>
  <c r="BE104"/>
  <c r="BE112"/>
  <c r="BE118"/>
  <c r="BE128"/>
  <c i="4" r="J54"/>
  <c r="BE108"/>
  <c r="BE118"/>
  <c r="BE121"/>
  <c r="BE128"/>
  <c r="BE130"/>
  <c r="BE148"/>
  <c r="BE150"/>
  <c i="2" r="F55"/>
  <c r="BE102"/>
  <c r="BE105"/>
  <c r="BE108"/>
  <c r="BE117"/>
  <c r="BE118"/>
  <c r="BE122"/>
  <c r="BE141"/>
  <c r="BE145"/>
  <c r="BE147"/>
  <c r="BE149"/>
  <c r="BE164"/>
  <c r="BE165"/>
  <c r="BE166"/>
  <c r="BE168"/>
  <c r="BE173"/>
  <c i="3" r="F55"/>
  <c r="J82"/>
  <c r="BE94"/>
  <c r="BE105"/>
  <c r="BE108"/>
  <c r="BE116"/>
  <c r="BE120"/>
  <c r="BE130"/>
  <c r="BE132"/>
  <c i="4" r="E79"/>
  <c r="BE105"/>
  <c r="BE110"/>
  <c r="BE113"/>
  <c r="BE119"/>
  <c r="BE132"/>
  <c r="BE137"/>
  <c r="BE141"/>
  <c r="BE143"/>
  <c r="BE153"/>
  <c i="2" r="BE92"/>
  <c r="BE103"/>
  <c r="BE111"/>
  <c r="BE119"/>
  <c r="BE137"/>
  <c r="BE151"/>
  <c r="BE163"/>
  <c r="BE169"/>
  <c r="BE170"/>
  <c r="BE171"/>
  <c r="BE174"/>
  <c i="3" r="J52"/>
  <c r="BE95"/>
  <c r="BE114"/>
  <c r="BE121"/>
  <c r="BE126"/>
  <c r="BE127"/>
  <c r="BE133"/>
  <c i="4" r="J52"/>
  <c r="F86"/>
  <c r="BE94"/>
  <c r="BE98"/>
  <c r="BE101"/>
  <c r="BE127"/>
  <c r="BE136"/>
  <c r="BE139"/>
  <c r="BE145"/>
  <c r="BE154"/>
  <c r="BE155"/>
  <c r="BE159"/>
  <c i="2" r="E48"/>
  <c r="J54"/>
  <c r="BE94"/>
  <c r="BE97"/>
  <c r="BE114"/>
  <c r="BE115"/>
  <c r="BE121"/>
  <c r="BE125"/>
  <c r="BE126"/>
  <c r="BE130"/>
  <c r="BE139"/>
  <c r="BE143"/>
  <c r="BE153"/>
  <c r="BE154"/>
  <c r="BE158"/>
  <c r="BE162"/>
  <c i="3" r="BE89"/>
  <c r="BE97"/>
  <c r="BE100"/>
  <c r="BE102"/>
  <c r="BE107"/>
  <c r="BE111"/>
  <c r="BE117"/>
  <c r="BE123"/>
  <c r="BE125"/>
  <c r="BE131"/>
  <c r="BE134"/>
  <c r="BK88"/>
  <c r="J88"/>
  <c r="J61"/>
  <c r="BK90"/>
  <c r="J90"/>
  <c r="J62"/>
  <c i="4" r="BE92"/>
  <c r="BE97"/>
  <c r="BE106"/>
  <c r="BE116"/>
  <c r="BE125"/>
  <c r="BE134"/>
  <c r="BE146"/>
  <c r="BE151"/>
  <c r="BE157"/>
  <c r="BK112"/>
  <c r="J112"/>
  <c r="J64"/>
  <c i="5" r="E48"/>
  <c r="J52"/>
  <c r="J54"/>
  <c r="F55"/>
  <c r="BE82"/>
  <c r="BE83"/>
  <c r="BE84"/>
  <c r="BE85"/>
  <c i="2" r="F37"/>
  <c i="1" r="BD55"/>
  <c i="3" r="F34"/>
  <c i="1" r="BA56"/>
  <c i="3" r="F37"/>
  <c i="1" r="BD56"/>
  <c i="2" r="J34"/>
  <c i="1" r="AW55"/>
  <c i="3" r="J34"/>
  <c i="1" r="AW56"/>
  <c i="4" r="F37"/>
  <c i="1" r="BD57"/>
  <c i="4" r="J34"/>
  <c i="1" r="AW57"/>
  <c i="5" r="F34"/>
  <c i="1" r="BA58"/>
  <c i="5" r="F36"/>
  <c i="1" r="BC58"/>
  <c i="3" r="F36"/>
  <c i="1" r="BC56"/>
  <c i="4" r="F34"/>
  <c i="1" r="BA57"/>
  <c i="2" r="F34"/>
  <c i="1" r="BA55"/>
  <c i="2" r="F35"/>
  <c i="1" r="BB55"/>
  <c i="2" r="F36"/>
  <c i="1" r="BC55"/>
  <c i="4" r="F35"/>
  <c i="1" r="BB57"/>
  <c i="3" r="F35"/>
  <c i="1" r="BB56"/>
  <c i="5" r="F35"/>
  <c i="1" r="BB58"/>
  <c i="4" r="F36"/>
  <c i="1" r="BC57"/>
  <c i="5" r="J34"/>
  <c i="1" r="AW58"/>
  <c i="5" r="F37"/>
  <c i="1" r="BD58"/>
  <c i="4" l="1" r="R114"/>
  <c r="T114"/>
  <c r="T90"/>
  <c r="T89"/>
  <c r="P90"/>
  <c i="2" r="P112"/>
  <c r="P89"/>
  <c i="1" r="AU55"/>
  <c i="3" r="P92"/>
  <c r="P86"/>
  <c i="1" r="AU56"/>
  <c i="2" r="T112"/>
  <c r="R90"/>
  <c i="3" r="R92"/>
  <c r="R86"/>
  <c r="BK92"/>
  <c r="J92"/>
  <c r="J63"/>
  <c i="2" r="R112"/>
  <c r="BK112"/>
  <c r="J112"/>
  <c r="J64"/>
  <c r="T90"/>
  <c r="T89"/>
  <c i="4" r="P114"/>
  <c r="R90"/>
  <c r="R89"/>
  <c i="2" r="J113"/>
  <c r="J65"/>
  <c i="3" r="BK87"/>
  <c r="BK86"/>
  <c r="J86"/>
  <c r="J59"/>
  <c r="J93"/>
  <c r="J64"/>
  <c i="2" r="BK90"/>
  <c r="BK89"/>
  <c r="J89"/>
  <c i="4" r="BK90"/>
  <c r="J90"/>
  <c r="J60"/>
  <c r="BK114"/>
  <c r="J114"/>
  <c r="J65"/>
  <c i="5" r="BK80"/>
  <c r="J80"/>
  <c r="J59"/>
  <c i="1" r="BC54"/>
  <c r="AY54"/>
  <c i="3" r="F33"/>
  <c i="1" r="AZ56"/>
  <c i="3" r="J33"/>
  <c i="1" r="AV56"/>
  <c r="AT56"/>
  <c i="4" r="J33"/>
  <c i="1" r="AV57"/>
  <c r="AT57"/>
  <c r="BB54"/>
  <c r="W31"/>
  <c r="BA54"/>
  <c r="W30"/>
  <c i="2" r="F33"/>
  <c i="1" r="AZ55"/>
  <c i="4" r="F33"/>
  <c i="1" r="AZ57"/>
  <c i="2" r="J30"/>
  <c i="1" r="AG55"/>
  <c i="2" r="J33"/>
  <c i="1" r="AV55"/>
  <c r="AT55"/>
  <c r="BD54"/>
  <c r="W33"/>
  <c i="5" r="F33"/>
  <c i="1" r="AZ58"/>
  <c i="5" r="J33"/>
  <c i="1" r="AV58"/>
  <c r="AT58"/>
  <c i="2" l="1" r="R89"/>
  <c i="4" r="P89"/>
  <c i="1" r="AU57"/>
  <c i="2" r="J39"/>
  <c r="J90"/>
  <c r="J60"/>
  <c r="J59"/>
  <c i="3" r="J87"/>
  <c r="J60"/>
  <c i="4" r="BK89"/>
  <c r="J89"/>
  <c i="1" r="AN55"/>
  <c r="AU54"/>
  <c r="AX54"/>
  <c r="W32"/>
  <c i="3" r="J30"/>
  <c i="1" r="AG56"/>
  <c r="AN56"/>
  <c i="4" r="J30"/>
  <c i="1" r="AG57"/>
  <c r="AN57"/>
  <c r="AZ54"/>
  <c r="AV54"/>
  <c r="AK29"/>
  <c r="AW54"/>
  <c r="AK30"/>
  <c i="5" r="J30"/>
  <c i="1" r="AG58"/>
  <c r="AN58"/>
  <c i="4" l="1" r="J39"/>
  <c r="J59"/>
  <c i="3" r="J39"/>
  <c i="5" r="J39"/>
  <c i="1" r="W29"/>
  <c r="AG54"/>
  <c r="AT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<sst xmlns="http://schemas.openxmlformats.org/spreadsheetml/2006/main">
  <si>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</si>
  <si>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</si>
  <si>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</si>
  <si>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</si>
  <si>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</si>
  <si>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{8b606b82-fd8e-45c0-99ea-ba5ac2dd9fc2}</t>
  </si>
  <si>
    <t>0,1</t>
  </si>
  <si>
    <t>21</t>
  </si>
  <si>
    <t>0,01</t>
  </si>
  <si>
    <t>15</t>
  </si>
  <si>
    <t>REKAPITULACE ZAKÁZKY</t>
  </si>
  <si>
    <t xml:space="preserve">v ---  níže se nacházejí doplnkové a pomocné údaje k sestavám  --- v</t>
  </si>
  <si>
    <t>Návod na vyplnění</t>
  </si>
  <si>
    <t>Kód:</t>
  </si>
  <si>
    <t>2021-19c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</si>
  <si>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</si>
  <si>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</si>
  <si>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Střecha domova mládeže, spojovací krček a dílny</t>
  </si>
  <si>
    <t>KSO:</t>
  </si>
  <si>
    <t/>
  </si>
  <si>
    <t>CC-CZ:</t>
  </si>
  <si>
    <t>Místo:</t>
  </si>
  <si>
    <t>Školní 280, 331 01 Plasy</t>
  </si>
  <si>
    <t>Datum:</t>
  </si>
  <si>
    <t>22. 6. 2021</t>
  </si>
  <si>
    <t>Zadavatel:</t>
  </si>
  <si>
    <t>IČ:</t>
  </si>
  <si>
    <t>Gymnázium a střední odborná škola, Plasy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</si>
  <si>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</si>
  <si>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</si>
  <si>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</si>
  <si>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</si>
  <si>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</si>
  <si>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</si>
  <si>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</si>
  <si>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Jaroslav Suchý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</si>
  <si>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</si>
  <si>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</si>
  <si>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</si>
  <si>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</si>
  <si>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</si>
  <si>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</si>
  <si>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</si>
  <si>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</si>
  <si>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</si>
  <si>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</si>
  <si>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</si>
  <si>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</si>
  <si>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</si>
  <si>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</si>
  <si>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</si>
  <si>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</si>
  <si>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</si>
  <si>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</si>
  <si>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</si>
  <si>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</si>
  <si>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</si>
  <si>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</si>
  <si>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</si>
  <si>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</si>
  <si>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</si>
  <si>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</si>
  <si>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</si>
  <si>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</si>
  <si>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</si>
  <si>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</si>
  <si>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</si>
  <si>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</si>
  <si>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</si>
  <si>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</si>
  <si>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</si>
  <si>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</si>
  <si>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</si>
  <si>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</si>
  <si>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</si>
  <si>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</si>
  <si>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</si>
  <si>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 03</t>
  </si>
  <si>
    <t>dílny</t>
  </si>
  <si>
    <t>STA</t>
  </si>
  <si>
    <t>1</t>
  </si>
  <si>
    <t>{2689794a-57f2-4e99-b9dd-432bc2bb8e4c}</t>
  </si>
  <si>
    <t>2</t>
  </si>
  <si>
    <t>SO 06</t>
  </si>
  <si>
    <t>chodba před tělocvičnou</t>
  </si>
  <si>
    <t>{5759fd5e-8725-4b52-bab7-27ba4660454d}</t>
  </si>
  <si>
    <t>SO 07</t>
  </si>
  <si>
    <t>střecha školní garáže</t>
  </si>
  <si>
    <t>{69fb31fc-f531-4359-b87b-c288a3812038}</t>
  </si>
  <si>
    <t>VON</t>
  </si>
  <si>
    <t>vedlejší a ostatní náklady</t>
  </si>
  <si>
    <t>{a0b66bf7-463f-459f-acc9-1db445c1f1b5}</t>
  </si>
  <si>
    <t>KRYCÍ LIST SOUPISU PRACÍ</t>
  </si>
  <si>
    <t>Objekt:</t>
  </si>
  <si>
    <t>SO 03 - dílny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</si>
  <si>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</si>
  <si>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</si>
  <si>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</si>
  <si>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</si>
  <si>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</si>
  <si>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</si>
  <si>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</si>
  <si>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</si>
  <si>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</si>
  <si>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</si>
  <si>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</si>
  <si>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</si>
  <si>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</si>
  <si>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</si>
  <si>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</si>
  <si>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</si>
  <si>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</si>
  <si>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</si>
  <si>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</si>
  <si>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</si>
  <si>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</si>
  <si>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</si>
  <si>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</si>
  <si>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</si>
  <si>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</si>
  <si>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</si>
  <si>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</si>
  <si>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</si>
  <si>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</si>
  <si>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</si>
  <si>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</si>
  <si>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</si>
  <si>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</si>
  <si>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949101112</t>
  </si>
  <si>
    <t>Lešení pomocné pracovní pro objekty pozemních staveb pro zatížení do 150 kg/m2, o výšce lešeňové podlahy přes 1,9 do 3,5 m</t>
  </si>
  <si>
    <t>m2</t>
  </si>
  <si>
    <t>CS ÚRS 2021 01</t>
  </si>
  <si>
    <t>4</t>
  </si>
  <si>
    <t>208886685</t>
  </si>
  <si>
    <t>VV</t>
  </si>
  <si>
    <t>14,4*2</t>
  </si>
  <si>
    <t>962032641</t>
  </si>
  <si>
    <t>Bourání zdiva nadzákladového z cihel nebo tvárnic komínového z cihel pálených, šamotových nebo vápenopískových nad střechou na maltu cementovou</t>
  </si>
  <si>
    <t>m3</t>
  </si>
  <si>
    <t>-200784862</t>
  </si>
  <si>
    <t>(5,8-3,055)*0,45*(3*1,2+2*0,9+0,6)</t>
  </si>
  <si>
    <t>997</t>
  </si>
  <si>
    <t>Přesun sutě</t>
  </si>
  <si>
    <t>3</t>
  </si>
  <si>
    <t>997013111</t>
  </si>
  <si>
    <t>Vnitrostaveništní doprava suti a vybouraných hmot vodorovně do 50 m svisle s použitím mechanizace pro budovy a haly výšky do 6 m</t>
  </si>
  <si>
    <t>t</t>
  </si>
  <si>
    <t>1826116339</t>
  </si>
  <si>
    <t>"komíny" 12,382</t>
  </si>
  <si>
    <t xml:space="preserve">"krytina"  3,840</t>
  </si>
  <si>
    <t>"dřevo - uskladnění v areálu školy" 5,38</t>
  </si>
  <si>
    <t>Součet</t>
  </si>
  <si>
    <t>997013501</t>
  </si>
  <si>
    <t>Odvoz suti a vybouraných hmot na skládku nebo meziskládku se složením, na vzdálenost do 1 km</t>
  </si>
  <si>
    <t>257170095</t>
  </si>
  <si>
    <t>5</t>
  </si>
  <si>
    <t>997013509</t>
  </si>
  <si>
    <t>Odvoz suti a vybouraných hmot na skládku nebo meziskládku se složením, na vzdálenost Příplatek k ceně za každý další i započatý 1 km přes 1 km</t>
  </si>
  <si>
    <t>-975358719</t>
  </si>
  <si>
    <t>16,22*14 'Přepočtené koeficientem množství</t>
  </si>
  <si>
    <t>6</t>
  </si>
  <si>
    <t>997013603</t>
  </si>
  <si>
    <t>Poplatek za uložení stavebního odpadu na skládce (skládkovné) cihelného zatříděného do Katalogu odpadů pod kódem 17 01 02</t>
  </si>
  <si>
    <t>418182975</t>
  </si>
  <si>
    <t>7</t>
  </si>
  <si>
    <t>997013821</t>
  </si>
  <si>
    <t>Poplatek za uložení stavebního odpadu na skládce (skládkovné) ze stavebních materiálů obsahujících azbest zatříděných do Katalogu odpadů pod kódem 17 06 05</t>
  </si>
  <si>
    <t>199182295</t>
  </si>
  <si>
    <t>7,2*0,1 'Přepočtené koeficientem množství</t>
  </si>
  <si>
    <t>8</t>
  </si>
  <si>
    <t>997013631</t>
  </si>
  <si>
    <t>Poplatek za uložení stavebního odpadu na skládce (skládkovné) směsného stavebního a demoličního zatříděného do Katalogu odpadů pod kódem 17 09 04</t>
  </si>
  <si>
    <t>-887144084</t>
  </si>
  <si>
    <t>3,46666666666667*0,9 'Přepočtené koeficientem množství</t>
  </si>
  <si>
    <t>998</t>
  </si>
  <si>
    <t>Přesun hmot</t>
  </si>
  <si>
    <t>998017001</t>
  </si>
  <si>
    <t>Přesun hmot pro budovy občanské výstavby, bydlení, výrobu a služby s omezením mechanizace vodorovná dopravní vzdálenost do 100 m pro budovy s jakoukoliv nosnou konstrukcí výšky do 6 m</t>
  </si>
  <si>
    <t>-1500205940</t>
  </si>
  <si>
    <t>PSV</t>
  </si>
  <si>
    <t>Práce a dodávky PSV</t>
  </si>
  <si>
    <t>721</t>
  </si>
  <si>
    <t>Zdravotechnika - vnitřní kanalizace</t>
  </si>
  <si>
    <t>10</t>
  </si>
  <si>
    <t>721171915</t>
  </si>
  <si>
    <t>Opravy odpadního potrubí plastového propojení dosavadního potrubí DN 110</t>
  </si>
  <si>
    <t>kus</t>
  </si>
  <si>
    <t>16</t>
  </si>
  <si>
    <t>-1063634856</t>
  </si>
  <si>
    <t>11</t>
  </si>
  <si>
    <t>721174063</t>
  </si>
  <si>
    <t>Potrubí z trub polypropylenových větrací DN 110</t>
  </si>
  <si>
    <t>m</t>
  </si>
  <si>
    <t>1457955191</t>
  </si>
  <si>
    <t>4*2,0</t>
  </si>
  <si>
    <t>12</t>
  </si>
  <si>
    <t>721273153</t>
  </si>
  <si>
    <t>Ventilační hlavice z polypropylenu (PP) DN 110</t>
  </si>
  <si>
    <t>1461310985</t>
  </si>
  <si>
    <t>13</t>
  </si>
  <si>
    <t>721910912</t>
  </si>
  <si>
    <t>Pročištění svislých odpadů v jednom podlaží do DN 200</t>
  </si>
  <si>
    <t>-1584941865</t>
  </si>
  <si>
    <t>14</t>
  </si>
  <si>
    <t>998721101</t>
  </si>
  <si>
    <t>Přesun hmot pro vnitřní kanalizace stanovený z hmotnosti přesunovaného materiálu vodorovná dopravní vzdálenost do 50 m v objektech výšky do 6 m</t>
  </si>
  <si>
    <t>-2136758048</t>
  </si>
  <si>
    <t>762</t>
  </si>
  <si>
    <t>Konstrukce tesařské</t>
  </si>
  <si>
    <t>762341811</t>
  </si>
  <si>
    <t>Demontáž bednění a laťování bednění střech rovných, obloukových, sklonu do 60° se všemi nadstřešními konstrukcemi z prken hrubých, hoblovaných tl. do 32 mm</t>
  </si>
  <si>
    <t>1413926990</t>
  </si>
  <si>
    <t>762342811</t>
  </si>
  <si>
    <t>Demontáž bednění a laťování laťování střech sklonu do 60° se všemi nadstřešními konstrukcemi, z latí průřezové plochy do 25 cm2 při osové vzdálenosti do 0,22 m</t>
  </si>
  <si>
    <t>1444318528</t>
  </si>
  <si>
    <t>17</t>
  </si>
  <si>
    <t>762343811</t>
  </si>
  <si>
    <t>Demontáž bednění a laťování bednění okapů a štítových říms, včetně kostry, krajnice a závětrného prkna, pevných žaluzií a bednění z dílců, z prken hrubých, hoblovaných tl. do 32 mm</t>
  </si>
  <si>
    <t>983425699</t>
  </si>
  <si>
    <t>"podbití a štítové stěny" 26,16</t>
  </si>
  <si>
    <t>18</t>
  </si>
  <si>
    <t>762341027</t>
  </si>
  <si>
    <t>Bednění a laťování bednění střech rovných sklonu do 60° s vyřezáním otvorů z dřevoštěpkových desek OSB šroubovaných na krokve na pero a drážku, tloušťky desky 25 mm</t>
  </si>
  <si>
    <t>1779926892</t>
  </si>
  <si>
    <t>19</t>
  </si>
  <si>
    <t>762341210</t>
  </si>
  <si>
    <t>Bednění a laťování montáž bednění střech rovných a šikmých sklonu do 60° s vyřezáním otvorů z prken hrubých na sraz tl. do 32 mm</t>
  </si>
  <si>
    <t>359232316</t>
  </si>
  <si>
    <t>"řídké bednění" 0,50*226</t>
  </si>
  <si>
    <t>"štítová prkna" 0,25*2*15,6</t>
  </si>
  <si>
    <t>20</t>
  </si>
  <si>
    <t>M</t>
  </si>
  <si>
    <t>60511064</t>
  </si>
  <si>
    <t>řezivo jehličnaté středové omítané</t>
  </si>
  <si>
    <t>32</t>
  </si>
  <si>
    <t>1299065821</t>
  </si>
  <si>
    <t>P</t>
  </si>
  <si>
    <t>Poznámka k položce:_x000d_
prkno vč. impregnace</t>
  </si>
  <si>
    <t>0,032*113*1,15</t>
  </si>
  <si>
    <t>762341660</t>
  </si>
  <si>
    <t>Bednění a laťování montáž bednění štítových okapových říms, krajnic, závětrných prken a žaluzií ve spádu nebo rovnoběžně s okapem z palubek</t>
  </si>
  <si>
    <t>-1202913999</t>
  </si>
  <si>
    <t>"podbití" 2*14,4*(0,4+0,3)</t>
  </si>
  <si>
    <t>"štíty" 1,8*1,0+3,5*1,2</t>
  </si>
  <si>
    <t>22</t>
  </si>
  <si>
    <t>61191178</t>
  </si>
  <si>
    <t>palubky obkladové smrk profil klasický 15x96mm jakost A/B</t>
  </si>
  <si>
    <t>-698035739</t>
  </si>
  <si>
    <t>26,16*1,2 'Přepočtené koeficientem množství</t>
  </si>
  <si>
    <t>23</t>
  </si>
  <si>
    <t>762342441</t>
  </si>
  <si>
    <t>Bednění a laťování montáž lišt trojúhelníkových nebo kontralatí</t>
  </si>
  <si>
    <t>893190067</t>
  </si>
  <si>
    <t>13*15,6</t>
  </si>
  <si>
    <t>24</t>
  </si>
  <si>
    <t>60514114</t>
  </si>
  <si>
    <t>řezivo jehličnaté lať impregnovaná dl 4 m</t>
  </si>
  <si>
    <t>70941646</t>
  </si>
  <si>
    <t>202,8*0,06*0,04*1,15</t>
  </si>
  <si>
    <t>25</t>
  </si>
  <si>
    <t>762395000</t>
  </si>
  <si>
    <t>Spojovací prostředky krovů, bednění a laťování, nadstřešních konstrukcí svory, prkna, hřebíky, pásová ocel, vruty</t>
  </si>
  <si>
    <t>-373776927</t>
  </si>
  <si>
    <t>226*0,025+20,16*0,015+4,16+0,56</t>
  </si>
  <si>
    <t>26</t>
  </si>
  <si>
    <t>998762101</t>
  </si>
  <si>
    <t>Přesun hmot pro konstrukce tesařské stanovený z hmotnosti přesunovaného materiálu vodorovná dopravní vzdálenost do 50 m v objektech výšky do 6 m</t>
  </si>
  <si>
    <t>-1808945552</t>
  </si>
  <si>
    <t>764</t>
  </si>
  <si>
    <t>Konstrukce klempířské</t>
  </si>
  <si>
    <t>27</t>
  </si>
  <si>
    <t>764002801</t>
  </si>
  <si>
    <t>Demontáž klempířských konstrukcí závětrné lišty do suti</t>
  </si>
  <si>
    <t>-2108893134</t>
  </si>
  <si>
    <t>2*15,6</t>
  </si>
  <si>
    <t>28</t>
  </si>
  <si>
    <t>764002812</t>
  </si>
  <si>
    <t>Demontáž klempířských konstrukcí okapového plechu do suti, v krytině skládané</t>
  </si>
  <si>
    <t>34019450</t>
  </si>
  <si>
    <t>29</t>
  </si>
  <si>
    <t>764002871</t>
  </si>
  <si>
    <t>Demontáž klempířských konstrukcí lemování zdí do suti</t>
  </si>
  <si>
    <t>-324213749</t>
  </si>
  <si>
    <t>"komíny" 12*0,45+2*(3*1,2+2*0,9+0,6)</t>
  </si>
  <si>
    <t>30</t>
  </si>
  <si>
    <t>764004801</t>
  </si>
  <si>
    <t>Demontáž klempířských konstrukcí žlabu podokapního do suti</t>
  </si>
  <si>
    <t>177356994</t>
  </si>
  <si>
    <t>31</t>
  </si>
  <si>
    <t>764004861</t>
  </si>
  <si>
    <t>Demontáž klempířských konstrukcí svodu do suti</t>
  </si>
  <si>
    <t>922401732</t>
  </si>
  <si>
    <t>3,3+1,5+4,3*2</t>
  </si>
  <si>
    <t>764011612</t>
  </si>
  <si>
    <t>Podkladní plech z pozinkovaného plechu s povrchovou úpravou rš 200 mm</t>
  </si>
  <si>
    <t>868454092</t>
  </si>
  <si>
    <t>"pod pojistnou folii" 2*14,4</t>
  </si>
  <si>
    <t>33</t>
  </si>
  <si>
    <t>764111651</t>
  </si>
  <si>
    <t>Krytina ze svitků, ze šablon nebo taškových tabulí z pozinkovaného plechu s povrchovou úpravou s úpravou u okapů, prostupů a výčnělků střechy rovné z taškových tabulí, sklon střechy do 30°</t>
  </si>
  <si>
    <t>1733773190</t>
  </si>
  <si>
    <t>34</t>
  </si>
  <si>
    <t>764211616</t>
  </si>
  <si>
    <t>Oplechování střešních prvků z pozinkovaného plechu s povrchovou úpravou hřebene větraného v krytině ze šablon s použitím hřebenového plechu s těsněním a perforovaným plechem rš 500 mm</t>
  </si>
  <si>
    <t>-404732335</t>
  </si>
  <si>
    <t>35</t>
  </si>
  <si>
    <t>764212634</t>
  </si>
  <si>
    <t>Oplechování střešních prvků z pozinkovaného plechu s povrchovou úpravou štítu závětrnou lištou rš 330 mm</t>
  </si>
  <si>
    <t>-1561025500</t>
  </si>
  <si>
    <t>36</t>
  </si>
  <si>
    <t>764212663</t>
  </si>
  <si>
    <t>Oplechování střešních prvků z pozinkovaného plechu s povrchovou úpravou okapu okapovým plechem střechy rovné rš 250 mm</t>
  </si>
  <si>
    <t>490956027</t>
  </si>
  <si>
    <t>37</t>
  </si>
  <si>
    <t>764511602</t>
  </si>
  <si>
    <t>Žlab podokapní z pozinkovaného plechu s povrchovou úpravou včetně háků a čel půlkruhový rš 330 mm</t>
  </si>
  <si>
    <t>-1606203507</t>
  </si>
  <si>
    <t>38</t>
  </si>
  <si>
    <t>764511642</t>
  </si>
  <si>
    <t>Žlab podokapní z pozinkovaného plechu s povrchovou úpravou včetně háků a čel kotlík oválný (trychtýřový), rš žlabu/průměr svodu 330/100 mm</t>
  </si>
  <si>
    <t>414119657</t>
  </si>
  <si>
    <t>39</t>
  </si>
  <si>
    <t>764518622</t>
  </si>
  <si>
    <t>Svod z pozinkovaného plechu s upraveným povrchem včetně objímek, kolen a odskoků kruhový, průměru 100 mm</t>
  </si>
  <si>
    <t>-593067955</t>
  </si>
  <si>
    <t>40</t>
  </si>
  <si>
    <t>998764101</t>
  </si>
  <si>
    <t>Přesun hmot pro konstrukce klempířské stanovený z hmotnosti přesunovaného materiálu vodorovná dopravní vzdálenost do 50 m v objektech výšky do 6 m</t>
  </si>
  <si>
    <t>-1895199473</t>
  </si>
  <si>
    <t>765</t>
  </si>
  <si>
    <t>Krytina skládaná</t>
  </si>
  <si>
    <t>41</t>
  </si>
  <si>
    <t>765131851</t>
  </si>
  <si>
    <t>Demontáž vláknocementové krytiny vlnité sklonu do 30° do suti</t>
  </si>
  <si>
    <t>-2019000430</t>
  </si>
  <si>
    <t>42</t>
  </si>
  <si>
    <t>765131871</t>
  </si>
  <si>
    <t>Demontáž vláknocementové krytiny vlnité sklonu do 30° hřebene nebo nároží do suti</t>
  </si>
  <si>
    <t>-187597418</t>
  </si>
  <si>
    <t>43</t>
  </si>
  <si>
    <t>765191001</t>
  </si>
  <si>
    <t>Montáž pojistné hydroizolační nebo parotěsné fólie kladené ve sklonu do 20° lepením (vodotěsné podstřeší) na bednění nebo tepelnou izolaci</t>
  </si>
  <si>
    <t>-2142384789</t>
  </si>
  <si>
    <t>44</t>
  </si>
  <si>
    <t>28329037</t>
  </si>
  <si>
    <t>fólie kontaktní difuzně propustná pro doplňkovou hydroizolační vrstvu, čtyřvrstvá mikroporézní PP 210g/m2</t>
  </si>
  <si>
    <t>-91026258</t>
  </si>
  <si>
    <t>226*1,15 'Přepočtené koeficientem množství</t>
  </si>
  <si>
    <t>45</t>
  </si>
  <si>
    <t>765191031</t>
  </si>
  <si>
    <t>Montáž pojistné hydroizolační nebo parotěsné fólie lepení těsnících pásků pod kontralatě</t>
  </si>
  <si>
    <t>1090964990</t>
  </si>
  <si>
    <t>46</t>
  </si>
  <si>
    <t>28329303</t>
  </si>
  <si>
    <t>páska těsnící jednostranně lepící butylkaučuková pod kontralatě š 50mm</t>
  </si>
  <si>
    <t>-912026869</t>
  </si>
  <si>
    <t>202,8*1,1 'Přepočtené koeficientem množství</t>
  </si>
  <si>
    <t>47</t>
  </si>
  <si>
    <t>998765101</t>
  </si>
  <si>
    <t>Přesun hmot pro krytiny skládané stanovený z hmotnosti přesunovaného materiálu vodorovná dopravní vzdálenost do 50 m na objektech výšky do 6 m</t>
  </si>
  <si>
    <t>1154270873</t>
  </si>
  <si>
    <t>783</t>
  </si>
  <si>
    <t>Dokončovací práce - nátěry</t>
  </si>
  <si>
    <t>48</t>
  </si>
  <si>
    <t>783144101</t>
  </si>
  <si>
    <t>Základní nátěr truhlářských konstrukcí jednonásobný polyuretanový</t>
  </si>
  <si>
    <t>1877321008</t>
  </si>
  <si>
    <t>49</t>
  </si>
  <si>
    <t>783147101</t>
  </si>
  <si>
    <t>Krycí nátěr truhlářských konstrukcí jednonásobný polyuretanový</t>
  </si>
  <si>
    <t>738655702</t>
  </si>
  <si>
    <t>SO 06 - chodba před tělocvičnou</t>
  </si>
  <si>
    <t>1434818904</t>
  </si>
  <si>
    <t>2067246940</t>
  </si>
  <si>
    <t>-1360721758</t>
  </si>
  <si>
    <t>-330479624</t>
  </si>
  <si>
    <t>"řídké bednění" 0,50*17,8</t>
  </si>
  <si>
    <t>2056943682</t>
  </si>
  <si>
    <t>0,032*8,9*1,15</t>
  </si>
  <si>
    <t>360479180</t>
  </si>
  <si>
    <t>13*1,5</t>
  </si>
  <si>
    <t>428977449</t>
  </si>
  <si>
    <t>19,5*0,06*0,04*1,15</t>
  </si>
  <si>
    <t>795258831</t>
  </si>
  <si>
    <t>1000708840</t>
  </si>
  <si>
    <t>17,8*0,025+0,33+0,05</t>
  </si>
  <si>
    <t>663172231</t>
  </si>
  <si>
    <t>HZS2111</t>
  </si>
  <si>
    <t>Hodinové zúčtovací sazby profesí PSV provádění stavebních konstrukcí tesař</t>
  </si>
  <si>
    <t>hod</t>
  </si>
  <si>
    <t>512</t>
  </si>
  <si>
    <t>-548601834</t>
  </si>
  <si>
    <t>"kompletní úprava stávajících dveří" 6</t>
  </si>
  <si>
    <t>764001821</t>
  </si>
  <si>
    <t>Demontáž klempířských konstrukcí krytiny ze svitků nebo tabulí do suti</t>
  </si>
  <si>
    <t>1926910761</t>
  </si>
  <si>
    <t>1693754738</t>
  </si>
  <si>
    <t>1,5*3</t>
  </si>
  <si>
    <t>1609534954</t>
  </si>
  <si>
    <t>11,5*2</t>
  </si>
  <si>
    <t>1657926568</t>
  </si>
  <si>
    <t>53125028</t>
  </si>
  <si>
    <t>-1531965389</t>
  </si>
  <si>
    <t>3*1,5</t>
  </si>
  <si>
    <t>-1625811928</t>
  </si>
  <si>
    <t>-1924892447</t>
  </si>
  <si>
    <t>764311614</t>
  </si>
  <si>
    <t>Lemování zdí z pozinkovaného plechu s povrchovou úpravou boční nebo horní rovné, střech s krytinou skládanou mimo prejzovou rš 330 mm</t>
  </si>
  <si>
    <t>-143772252</t>
  </si>
  <si>
    <t>2*11,5</t>
  </si>
  <si>
    <t>425464259</t>
  </si>
  <si>
    <t>1938430637</t>
  </si>
  <si>
    <t>816474932</t>
  </si>
  <si>
    <t>807033292</t>
  </si>
  <si>
    <t>651156320</t>
  </si>
  <si>
    <t>-242035839</t>
  </si>
  <si>
    <t>490905436</t>
  </si>
  <si>
    <t>-1968681586</t>
  </si>
  <si>
    <t>1077784851</t>
  </si>
  <si>
    <t>SO 07 - střecha školní garáže</t>
  </si>
  <si>
    <t xml:space="preserve">    4 - Vodorovné konstrukce</t>
  </si>
  <si>
    <t>Vodorovné konstrukce</t>
  </si>
  <si>
    <t>444171111</t>
  </si>
  <si>
    <t>Montáž krytiny střech ocelových konstrukcí z tvarovaných ocelových plechů šroubovaných, výšky budovy do 6 m</t>
  </si>
  <si>
    <t>840609174</t>
  </si>
  <si>
    <t>15*(8,7+5,8)</t>
  </si>
  <si>
    <t>15485150</t>
  </si>
  <si>
    <t>profil trapézový 40/266/1064 PE plech tl 0,75mm</t>
  </si>
  <si>
    <t>-1752227038</t>
  </si>
  <si>
    <t>217,5*1,1 'Přepočtené koeficientem množství</t>
  </si>
  <si>
    <t>945412111</t>
  </si>
  <si>
    <t>Teleskopická hydraulická montážní plošina na samohybném podvozku, s otočným košem výšky zdvihu do 8 m</t>
  </si>
  <si>
    <t>den</t>
  </si>
  <si>
    <t>-605023304</t>
  </si>
  <si>
    <t>1548063435</t>
  </si>
  <si>
    <t>2*15</t>
  </si>
  <si>
    <t>-353582545</t>
  </si>
  <si>
    <t>"dřevo" 1,38</t>
  </si>
  <si>
    <t xml:space="preserve">"krytina"  3,47</t>
  </si>
  <si>
    <t>-2029036009</t>
  </si>
  <si>
    <t>-1819459236</t>
  </si>
  <si>
    <t>3,47*14 'Přepočtené koeficientem množství</t>
  </si>
  <si>
    <t>-265851226</t>
  </si>
  <si>
    <t>3,47*0,9 'Přepočtené koeficientem množství</t>
  </si>
  <si>
    <t>-399007764</t>
  </si>
  <si>
    <t>3,47*0,1 'Přepočtené koeficientem množství</t>
  </si>
  <si>
    <t>-933825481</t>
  </si>
  <si>
    <t>762331812</t>
  </si>
  <si>
    <t>Demontáž vázaných konstrukcí krovů sklonu do 60° z hranolů, hranolků, fošen, průřezové plochy přes 120 do 224 cm2</t>
  </si>
  <si>
    <t>841261891</t>
  </si>
  <si>
    <t>"výměna 50%" 0,50*225</t>
  </si>
  <si>
    <t>762332142</t>
  </si>
  <si>
    <t>Montáž vázaných konstrukcí krovů střech pultových, sedlových, valbových, stanových čtvercového nebo obdélníkového půdorysu z řeziva hraněného s použitím ocelových spojek (spojky ve specifikaci) průřezové plochy přes 120 do 224 cm2</t>
  </si>
  <si>
    <t>-1530159717</t>
  </si>
  <si>
    <t>60512130</t>
  </si>
  <si>
    <t>hranol stavební řezivo průřezu do 224cm2 do dl 6m</t>
  </si>
  <si>
    <t>-201115536</t>
  </si>
  <si>
    <t>112,50*0,12*0,14*1,1</t>
  </si>
  <si>
    <t>-1957173563</t>
  </si>
  <si>
    <t>"podbití" 2*0,5*14,7</t>
  </si>
  <si>
    <t>"štíty" 2*(0,20+0,10)*(5,2+8,2)</t>
  </si>
  <si>
    <t>palubky obkladové smrk profil klasický 19x96mm jakost A/B</t>
  </si>
  <si>
    <t>-1702289985</t>
  </si>
  <si>
    <t>21,5320417141926*1,15 'Přepočtené koeficientem množství</t>
  </si>
  <si>
    <t>-899446986</t>
  </si>
  <si>
    <t>762431023</t>
  </si>
  <si>
    <t>Obložení stěn z dřevoštěpkových desek OSB přibíjených na pero a drážku nebroušených, tloušťky desky 15 mm</t>
  </si>
  <si>
    <t>494849149</t>
  </si>
  <si>
    <t>2*0,5*14,7+2*0,2*(5,2+8,2)</t>
  </si>
  <si>
    <t>762439001</t>
  </si>
  <si>
    <t>Obložení stěn montáž roštu podkladového</t>
  </si>
  <si>
    <t>1843330118</t>
  </si>
  <si>
    <t>"pod palubky" 30</t>
  </si>
  <si>
    <t>60514106</t>
  </si>
  <si>
    <t>řezivo jehličnaté lať pevnostní třída S10-13 průřez 40x60mm</t>
  </si>
  <si>
    <t>267712796</t>
  </si>
  <si>
    <t>30,00*0,06*0,04*1,2</t>
  </si>
  <si>
    <t>667628746</t>
  </si>
  <si>
    <t>764211635</t>
  </si>
  <si>
    <t>Oplechování střešních prvků z pozinkovaného plechu s povrchovou úpravou hřebene nevětraného s použitím hřebenového plechu rš 400 mm</t>
  </si>
  <si>
    <t>-1767600791</t>
  </si>
  <si>
    <t>-984740931</t>
  </si>
  <si>
    <t>2*(5,8+8,7)</t>
  </si>
  <si>
    <t>764212662</t>
  </si>
  <si>
    <t>Oplechování střešních prvků z pozinkovaného plechu s povrchovou úpravou okapu okapovým plechem střechy rovné rš 200 mm</t>
  </si>
  <si>
    <t>645919753</t>
  </si>
  <si>
    <t>"lemování čel panelů" 30,00</t>
  </si>
  <si>
    <t>764212664</t>
  </si>
  <si>
    <t>Oplechování střešních prvků z pozinkovaného plechu s povrchovou úpravou okapu okapovým plechem střechy rovné rš 330 mm</t>
  </si>
  <si>
    <t>1315490614</t>
  </si>
  <si>
    <t>-1876491773</t>
  </si>
  <si>
    <t>2*15,1</t>
  </si>
  <si>
    <t>-2063416019</t>
  </si>
  <si>
    <t>1007419454</t>
  </si>
  <si>
    <t>4*4,2</t>
  </si>
  <si>
    <t>-761132772</t>
  </si>
  <si>
    <t>222691453</t>
  </si>
  <si>
    <t>1444439475</t>
  </si>
  <si>
    <t>-1028357747</t>
  </si>
  <si>
    <t>-804331016</t>
  </si>
  <si>
    <t>783213021</t>
  </si>
  <si>
    <t>Preventivní napouštěcí nátěr tesařských prvků proti dřevokazným houbám, hmyzu a plísním nezabudovaných do konstrukce dvojnásobný syntetický</t>
  </si>
  <si>
    <t>2016936825</t>
  </si>
  <si>
    <t>"latě pro rošt" 30*(0,06+0,04)*2*1,2</t>
  </si>
  <si>
    <t>783301303</t>
  </si>
  <si>
    <t>Příprava podkladu zámečnických konstrukcí před provedením nátěru odrezivění odrezovačem bezoplachovým</t>
  </si>
  <si>
    <t>-579564695</t>
  </si>
  <si>
    <t>"vazníky" 5*16</t>
  </si>
  <si>
    <t>783317105</t>
  </si>
  <si>
    <t>Krycí nátěr (email) zámečnických konstrukcí jednonásobný syntetický samozákladující</t>
  </si>
  <si>
    <t>-1527821209</t>
  </si>
  <si>
    <t>VON - vedlejší a ostatní náklady</t>
  </si>
  <si>
    <t>VRN - Vedlejší rozpočtové náklady</t>
  </si>
  <si>
    <t>VRN</t>
  </si>
  <si>
    <t>Vedlejší rozpočtové náklady</t>
  </si>
  <si>
    <t>030001000</t>
  </si>
  <si>
    <t>Zařízení staveniště</t>
  </si>
  <si>
    <t>ks</t>
  </si>
  <si>
    <t>1024</t>
  </si>
  <si>
    <t>-2053182226</t>
  </si>
  <si>
    <t>070001000</t>
  </si>
  <si>
    <t>Provozní vlivy</t>
  </si>
  <si>
    <t>2110183799</t>
  </si>
  <si>
    <t>090001000</t>
  </si>
  <si>
    <t>Ostatní náklady</t>
  </si>
  <si>
    <t>-262006789</t>
  </si>
  <si>
    <t>063303000</t>
  </si>
  <si>
    <t>Elektroinstal. práce - demontáž, montáž a doplnění stávajícího hromosvodu</t>
  </si>
  <si>
    <t>kpl</t>
  </si>
  <si>
    <t>1391323947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</si>
</sst>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4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4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8</v>
      </c>
      <c r="BT3" s="16" t="s">
        <v>9</v>
      </c>
    </row>
    <row r="4" s="1" customFormat="1" ht="24.96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E4" s="24" t="s">
        <v>12</v>
      </c>
      <c r="BS4" s="16" t="s">
        <v>8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8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8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2021-19c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Střecha domova mládeže, spojovací krček a dílny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Školní 280, 331 01 Plasy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22. 6. 2021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Gymnázium a střední odborná škola, Plasy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>Ing. Jaroslav Suchý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ROUND(SUM(AG55:AG58),2)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ROUND(SUM(AS55:AS58),2)</f>
        <v>0</v>
      </c>
      <c r="AT54" s="105">
        <f>ROUND(SUM(AV54:AW54),2)</f>
        <v>0</v>
      </c>
      <c r="AU54" s="106">
        <f>ROUND(SUM(AU55:AU58),5)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ROUND(SUM(AZ55:AZ58),2)</f>
        <v>0</v>
      </c>
      <c r="BA54" s="105">
        <f>ROUND(SUM(BA55:BA58),2)</f>
        <v>0</v>
      </c>
      <c r="BB54" s="105">
        <f>ROUND(SUM(BB55:BB58),2)</f>
        <v>0</v>
      </c>
      <c r="BC54" s="105">
        <f>ROUND(SUM(BC55:BC58),2)</f>
        <v>0</v>
      </c>
      <c r="BD54" s="107">
        <f>ROUND(SUM(BD55:BD58),2)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16.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'SO 03 - dílny'!J30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'SO 03 - dílny'!P89</f>
        <v>0</v>
      </c>
      <c r="AV55" s="119">
        <f>'SO 03 - dílny'!J33</f>
        <v>0</v>
      </c>
      <c r="AW55" s="119">
        <f>'SO 03 - dílny'!J34</f>
        <v>0</v>
      </c>
      <c r="AX55" s="119">
        <f>'SO 03 - dílny'!J35</f>
        <v>0</v>
      </c>
      <c r="AY55" s="119">
        <f>'SO 03 - dílny'!J36</f>
        <v>0</v>
      </c>
      <c r="AZ55" s="119">
        <f>'SO 03 - dílny'!F33</f>
        <v>0</v>
      </c>
      <c r="BA55" s="119">
        <f>'SO 03 - dílny'!F34</f>
        <v>0</v>
      </c>
      <c r="BB55" s="119">
        <f>'SO 03 - dílny'!F35</f>
        <v>0</v>
      </c>
      <c r="BC55" s="119">
        <f>'SO 03 - dílny'!F36</f>
        <v>0</v>
      </c>
      <c r="BD55" s="121">
        <f>'SO 03 - dílny'!F37</f>
        <v>0</v>
      </c>
      <c r="BE55" s="7"/>
      <c r="BT55" s="122" t="s">
        <v>80</v>
      </c>
      <c r="BV55" s="122" t="s">
        <v>74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7" customFormat="1" ht="16.5" customHeight="1">
      <c r="A56" s="110" t="s">
        <v>76</v>
      </c>
      <c r="B56" s="111"/>
      <c r="C56" s="112"/>
      <c r="D56" s="113" t="s">
        <v>83</v>
      </c>
      <c r="E56" s="113"/>
      <c r="F56" s="113"/>
      <c r="G56" s="113"/>
      <c r="H56" s="113"/>
      <c r="I56" s="114"/>
      <c r="J56" s="113" t="s">
        <v>84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'SO 06 - chodba před těloc...'!J30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79</v>
      </c>
      <c r="AR56" s="117"/>
      <c r="AS56" s="118">
        <v>0</v>
      </c>
      <c r="AT56" s="119">
        <f>ROUND(SUM(AV56:AW56),2)</f>
        <v>0</v>
      </c>
      <c r="AU56" s="120">
        <f>'SO 06 - chodba před těloc...'!P86</f>
        <v>0</v>
      </c>
      <c r="AV56" s="119">
        <f>'SO 06 - chodba před těloc...'!J33</f>
        <v>0</v>
      </c>
      <c r="AW56" s="119">
        <f>'SO 06 - chodba před těloc...'!J34</f>
        <v>0</v>
      </c>
      <c r="AX56" s="119">
        <f>'SO 06 - chodba před těloc...'!J35</f>
        <v>0</v>
      </c>
      <c r="AY56" s="119">
        <f>'SO 06 - chodba před těloc...'!J36</f>
        <v>0</v>
      </c>
      <c r="AZ56" s="119">
        <f>'SO 06 - chodba před těloc...'!F33</f>
        <v>0</v>
      </c>
      <c r="BA56" s="119">
        <f>'SO 06 - chodba před těloc...'!F34</f>
        <v>0</v>
      </c>
      <c r="BB56" s="119">
        <f>'SO 06 - chodba před těloc...'!F35</f>
        <v>0</v>
      </c>
      <c r="BC56" s="119">
        <f>'SO 06 - chodba před těloc...'!F36</f>
        <v>0</v>
      </c>
      <c r="BD56" s="121">
        <f>'SO 06 - chodba před těloc...'!F37</f>
        <v>0</v>
      </c>
      <c r="BE56" s="7"/>
      <c r="BT56" s="122" t="s">
        <v>80</v>
      </c>
      <c r="BV56" s="122" t="s">
        <v>74</v>
      </c>
      <c r="BW56" s="122" t="s">
        <v>85</v>
      </c>
      <c r="BX56" s="122" t="s">
        <v>5</v>
      </c>
      <c r="CL56" s="122" t="s">
        <v>19</v>
      </c>
      <c r="CM56" s="122" t="s">
        <v>82</v>
      </c>
    </row>
    <row r="57" s="7" customFormat="1" ht="16.5" customHeight="1">
      <c r="A57" s="110" t="s">
        <v>76</v>
      </c>
      <c r="B57" s="111"/>
      <c r="C57" s="112"/>
      <c r="D57" s="113" t="s">
        <v>86</v>
      </c>
      <c r="E57" s="113"/>
      <c r="F57" s="113"/>
      <c r="G57" s="113"/>
      <c r="H57" s="113"/>
      <c r="I57" s="114"/>
      <c r="J57" s="113" t="s">
        <v>87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'SO 07 - střecha školní ga...'!J30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79</v>
      </c>
      <c r="AR57" s="117"/>
      <c r="AS57" s="118">
        <v>0</v>
      </c>
      <c r="AT57" s="119">
        <f>ROUND(SUM(AV57:AW57),2)</f>
        <v>0</v>
      </c>
      <c r="AU57" s="120">
        <f>'SO 07 - střecha školní ga...'!P89</f>
        <v>0</v>
      </c>
      <c r="AV57" s="119">
        <f>'SO 07 - střecha školní ga...'!J33</f>
        <v>0</v>
      </c>
      <c r="AW57" s="119">
        <f>'SO 07 - střecha školní ga...'!J34</f>
        <v>0</v>
      </c>
      <c r="AX57" s="119">
        <f>'SO 07 - střecha školní ga...'!J35</f>
        <v>0</v>
      </c>
      <c r="AY57" s="119">
        <f>'SO 07 - střecha školní ga...'!J36</f>
        <v>0</v>
      </c>
      <c r="AZ57" s="119">
        <f>'SO 07 - střecha školní ga...'!F33</f>
        <v>0</v>
      </c>
      <c r="BA57" s="119">
        <f>'SO 07 - střecha školní ga...'!F34</f>
        <v>0</v>
      </c>
      <c r="BB57" s="119">
        <f>'SO 07 - střecha školní ga...'!F35</f>
        <v>0</v>
      </c>
      <c r="BC57" s="119">
        <f>'SO 07 - střecha školní ga...'!F36</f>
        <v>0</v>
      </c>
      <c r="BD57" s="121">
        <f>'SO 07 - střecha školní ga...'!F37</f>
        <v>0</v>
      </c>
      <c r="BE57" s="7"/>
      <c r="BT57" s="122" t="s">
        <v>80</v>
      </c>
      <c r="BV57" s="122" t="s">
        <v>74</v>
      </c>
      <c r="BW57" s="122" t="s">
        <v>88</v>
      </c>
      <c r="BX57" s="122" t="s">
        <v>5</v>
      </c>
      <c r="CL57" s="122" t="s">
        <v>19</v>
      </c>
      <c r="CM57" s="122" t="s">
        <v>82</v>
      </c>
    </row>
    <row r="58" s="7" customFormat="1" ht="16.5" customHeight="1">
      <c r="A58" s="110" t="s">
        <v>76</v>
      </c>
      <c r="B58" s="111"/>
      <c r="C58" s="112"/>
      <c r="D58" s="113" t="s">
        <v>89</v>
      </c>
      <c r="E58" s="113"/>
      <c r="F58" s="113"/>
      <c r="G58" s="113"/>
      <c r="H58" s="113"/>
      <c r="I58" s="114"/>
      <c r="J58" s="113" t="s">
        <v>90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'VON - vedlejší a ostatní ...'!J30</f>
        <v>0</v>
      </c>
      <c r="AH58" s="114"/>
      <c r="AI58" s="114"/>
      <c r="AJ58" s="114"/>
      <c r="AK58" s="114"/>
      <c r="AL58" s="114"/>
      <c r="AM58" s="114"/>
      <c r="AN58" s="115">
        <f>SUM(AG58,AT58)</f>
        <v>0</v>
      </c>
      <c r="AO58" s="114"/>
      <c r="AP58" s="114"/>
      <c r="AQ58" s="116" t="s">
        <v>79</v>
      </c>
      <c r="AR58" s="117"/>
      <c r="AS58" s="123">
        <v>0</v>
      </c>
      <c r="AT58" s="124">
        <f>ROUND(SUM(AV58:AW58),2)</f>
        <v>0</v>
      </c>
      <c r="AU58" s="125">
        <f>'VON - vedlejší a ostatní ...'!P80</f>
        <v>0</v>
      </c>
      <c r="AV58" s="124">
        <f>'VON - vedlejší a ostatní ...'!J33</f>
        <v>0</v>
      </c>
      <c r="AW58" s="124">
        <f>'VON - vedlejší a ostatní ...'!J34</f>
        <v>0</v>
      </c>
      <c r="AX58" s="124">
        <f>'VON - vedlejší a ostatní ...'!J35</f>
        <v>0</v>
      </c>
      <c r="AY58" s="124">
        <f>'VON - vedlejší a ostatní ...'!J36</f>
        <v>0</v>
      </c>
      <c r="AZ58" s="124">
        <f>'VON - vedlejší a ostatní ...'!F33</f>
        <v>0</v>
      </c>
      <c r="BA58" s="124">
        <f>'VON - vedlejší a ostatní ...'!F34</f>
        <v>0</v>
      </c>
      <c r="BB58" s="124">
        <f>'VON - vedlejší a ostatní ...'!F35</f>
        <v>0</v>
      </c>
      <c r="BC58" s="124">
        <f>'VON - vedlejší a ostatní ...'!F36</f>
        <v>0</v>
      </c>
      <c r="BD58" s="126">
        <f>'VON - vedlejší a ostatní ...'!F37</f>
        <v>0</v>
      </c>
      <c r="BE58" s="7"/>
      <c r="BT58" s="122" t="s">
        <v>80</v>
      </c>
      <c r="BV58" s="122" t="s">
        <v>74</v>
      </c>
      <c r="BW58" s="122" t="s">
        <v>91</v>
      </c>
      <c r="BX58" s="122" t="s">
        <v>5</v>
      </c>
      <c r="CL58" s="122" t="s">
        <v>19</v>
      </c>
      <c r="CM58" s="122" t="s">
        <v>82</v>
      </c>
    </row>
    <row r="59" s="2" customFormat="1" ht="30" customHeight="1">
      <c r="A59" s="37"/>
      <c r="B59" s="38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  <row r="60" s="2" customFormat="1" ht="6.96" customHeight="1">
      <c r="A60" s="37"/>
      <c r="B60" s="58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43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</row>
  </sheetData>
  <sheetProtection sheet="1" formatColumns="0" formatRows="0" objects="1" scenarios="1" spinCount="100000" saltValue="xytHS0rhoqC9qfn2/uS2dR+XYy9aoztxz74vWdeymJMyWQyXebJCIJibWkajSIM2l/EtGFfC7MpYVfOZe1oQdA==" hashValue="UPeDgZYXurRfwskhLC/yFaDhKDthQ1zpSoB/V59j8aZXkMaHdXgjPYQn5bfLkttEXlzzIo1MdJwf+FKNzoJD5w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3 - dílny'!C2" display="/"/>
    <hyperlink ref="A56" location="'SO 06 - chodba před těloc...'!C2" display="/"/>
    <hyperlink ref="A57" location="'SO 07 - střecha školní ga...'!C2" display="/"/>
    <hyperlink ref="A58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hidden="1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hidden="1" s="1" customFormat="1" ht="24.96" customHeight="1">
      <c r="B4" s="19"/>
      <c r="D4" s="129" t="s">
        <v>92</v>
      </c>
      <c r="L4" s="19"/>
      <c r="M4" s="130" t="s">
        <v>11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1" t="s">
        <v>16</v>
      </c>
      <c r="L6" s="19"/>
    </row>
    <row r="7" hidden="1" s="1" customFormat="1" ht="16.5" customHeight="1">
      <c r="B7" s="19"/>
      <c r="E7" s="132" t="str">
        <f>'Rekapitulace zakázky'!K6</f>
        <v>Střecha domova mládeže, spojovací krček a dílny</v>
      </c>
      <c r="F7" s="131"/>
      <c r="G7" s="131"/>
      <c r="H7" s="131"/>
      <c r="L7" s="19"/>
    </row>
    <row r="8" hidden="1" s="2" customFormat="1" ht="12" customHeight="1">
      <c r="A8" s="37"/>
      <c r="B8" s="43"/>
      <c r="C8" s="37"/>
      <c r="D8" s="131" t="s">
        <v>93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34" t="s">
        <v>94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zakázky'!AN8</f>
        <v>22. 6. 2021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28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28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ROUND(J89,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ROUND((SUM(BE89:BE179)),  2)</f>
        <v>0</v>
      </c>
      <c r="G33" s="37"/>
      <c r="H33" s="37"/>
      <c r="I33" s="147">
        <v>0.20999999999999999</v>
      </c>
      <c r="J33" s="146">
        <f>ROUND(((SUM(BE89:BE179))*I33),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1" t="s">
        <v>44</v>
      </c>
      <c r="F34" s="146">
        <f>ROUND((SUM(BF89:BF179)),  2)</f>
        <v>0</v>
      </c>
      <c r="G34" s="37"/>
      <c r="H34" s="37"/>
      <c r="I34" s="147">
        <v>0.14999999999999999</v>
      </c>
      <c r="J34" s="146">
        <f>ROUND(((SUM(BF89:BF179))*I34),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ROUND((SUM(BG89:BG179)),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ROUND((SUM(BH89:BH179)),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ROUND((SUM(BI89:BI179)),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/>
    <row r="42" hidden="1"/>
    <row r="43" hidden="1"/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95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Střecha domova mládeže, spojovací krček a dílny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93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03 - dílny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Školní 280, 331 01 Plasy</v>
      </c>
      <c r="G52" s="39"/>
      <c r="H52" s="39"/>
      <c r="I52" s="31" t="s">
        <v>23</v>
      </c>
      <c r="J52" s="71" t="str">
        <f>IF(J12="","",J12)</f>
        <v>22. 6. 2021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Gymnázium a střední odborná škola, Plasy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Ing. Jaroslav Suchý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96</v>
      </c>
      <c r="D57" s="161"/>
      <c r="E57" s="161"/>
      <c r="F57" s="161"/>
      <c r="G57" s="161"/>
      <c r="H57" s="161"/>
      <c r="I57" s="161"/>
      <c r="J57" s="162" t="s">
        <v>97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J89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98</v>
      </c>
    </row>
    <row r="60" s="9" customFormat="1" ht="24.96" customHeight="1">
      <c r="A60" s="9"/>
      <c r="B60" s="164"/>
      <c r="C60" s="165"/>
      <c r="D60" s="166" t="s">
        <v>99</v>
      </c>
      <c r="E60" s="167"/>
      <c r="F60" s="167"/>
      <c r="G60" s="167"/>
      <c r="H60" s="167"/>
      <c r="I60" s="167"/>
      <c r="J60" s="168">
        <f>J90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100</v>
      </c>
      <c r="E61" s="173"/>
      <c r="F61" s="173"/>
      <c r="G61" s="173"/>
      <c r="H61" s="173"/>
      <c r="I61" s="173"/>
      <c r="J61" s="174">
        <f>J91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101</v>
      </c>
      <c r="E62" s="173"/>
      <c r="F62" s="173"/>
      <c r="G62" s="173"/>
      <c r="H62" s="173"/>
      <c r="I62" s="173"/>
      <c r="J62" s="174">
        <f>J96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102</v>
      </c>
      <c r="E63" s="173"/>
      <c r="F63" s="173"/>
      <c r="G63" s="173"/>
      <c r="H63" s="173"/>
      <c r="I63" s="173"/>
      <c r="J63" s="174">
        <f>J110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4"/>
      <c r="C64" s="165"/>
      <c r="D64" s="166" t="s">
        <v>103</v>
      </c>
      <c r="E64" s="167"/>
      <c r="F64" s="167"/>
      <c r="G64" s="167"/>
      <c r="H64" s="167"/>
      <c r="I64" s="167"/>
      <c r="J64" s="168">
        <f>J112</f>
        <v>0</v>
      </c>
      <c r="K64" s="165"/>
      <c r="L64" s="16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0"/>
      <c r="C65" s="171"/>
      <c r="D65" s="172" t="s">
        <v>104</v>
      </c>
      <c r="E65" s="173"/>
      <c r="F65" s="173"/>
      <c r="G65" s="173"/>
      <c r="H65" s="173"/>
      <c r="I65" s="173"/>
      <c r="J65" s="174">
        <f>J113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105</v>
      </c>
      <c r="E66" s="173"/>
      <c r="F66" s="173"/>
      <c r="G66" s="173"/>
      <c r="H66" s="173"/>
      <c r="I66" s="173"/>
      <c r="J66" s="174">
        <f>J120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106</v>
      </c>
      <c r="E67" s="173"/>
      <c r="F67" s="173"/>
      <c r="G67" s="173"/>
      <c r="H67" s="173"/>
      <c r="I67" s="173"/>
      <c r="J67" s="174">
        <f>J146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0"/>
      <c r="C68" s="171"/>
      <c r="D68" s="172" t="s">
        <v>107</v>
      </c>
      <c r="E68" s="173"/>
      <c r="F68" s="173"/>
      <c r="G68" s="173"/>
      <c r="H68" s="173"/>
      <c r="I68" s="173"/>
      <c r="J68" s="174">
        <f>J167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108</v>
      </c>
      <c r="E69" s="173"/>
      <c r="F69" s="173"/>
      <c r="G69" s="173"/>
      <c r="H69" s="173"/>
      <c r="I69" s="173"/>
      <c r="J69" s="174">
        <f>J177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5" s="2" customFormat="1" ht="6.96" customHeight="1">
      <c r="A75" s="37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4.96" customHeight="1">
      <c r="A76" s="37"/>
      <c r="B76" s="38"/>
      <c r="C76" s="22" t="s">
        <v>109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16</v>
      </c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159" t="str">
        <f>E7</f>
        <v>Střecha domova mládeže, spojovací krček a dílny</v>
      </c>
      <c r="F79" s="31"/>
      <c r="G79" s="31"/>
      <c r="H79" s="31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93</v>
      </c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68" t="str">
        <f>E9</f>
        <v>SO 03 - dílny</v>
      </c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21</v>
      </c>
      <c r="D83" s="39"/>
      <c r="E83" s="39"/>
      <c r="F83" s="26" t="str">
        <f>F12</f>
        <v>Školní 280, 331 01 Plasy</v>
      </c>
      <c r="G83" s="39"/>
      <c r="H83" s="39"/>
      <c r="I83" s="31" t="s">
        <v>23</v>
      </c>
      <c r="J83" s="71" t="str">
        <f>IF(J12="","",J12)</f>
        <v>22. 6. 2021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25</v>
      </c>
      <c r="D85" s="39"/>
      <c r="E85" s="39"/>
      <c r="F85" s="26" t="str">
        <f>E15</f>
        <v>Gymnázium a střední odborná škola, Plasy</v>
      </c>
      <c r="G85" s="39"/>
      <c r="H85" s="39"/>
      <c r="I85" s="31" t="s">
        <v>31</v>
      </c>
      <c r="J85" s="35" t="str">
        <f>E21</f>
        <v xml:space="preserve"> </v>
      </c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29</v>
      </c>
      <c r="D86" s="39"/>
      <c r="E86" s="39"/>
      <c r="F86" s="26" t="str">
        <f>IF(E18="","",E18)</f>
        <v>Vyplň údaj</v>
      </c>
      <c r="G86" s="39"/>
      <c r="H86" s="39"/>
      <c r="I86" s="31" t="s">
        <v>34</v>
      </c>
      <c r="J86" s="35" t="str">
        <f>E24</f>
        <v>Ing. Jaroslav Suchý</v>
      </c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0.32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11" customFormat="1" ht="29.28" customHeight="1">
      <c r="A88" s="176"/>
      <c r="B88" s="177"/>
      <c r="C88" s="178" t="s">
        <v>110</v>
      </c>
      <c r="D88" s="179" t="s">
        <v>57</v>
      </c>
      <c r="E88" s="179" t="s">
        <v>53</v>
      </c>
      <c r="F88" s="179" t="s">
        <v>54</v>
      </c>
      <c r="G88" s="179" t="s">
        <v>111</v>
      </c>
      <c r="H88" s="179" t="s">
        <v>112</v>
      </c>
      <c r="I88" s="179" t="s">
        <v>113</v>
      </c>
      <c r="J88" s="179" t="s">
        <v>97</v>
      </c>
      <c r="K88" s="180" t="s">
        <v>114</v>
      </c>
      <c r="L88" s="181"/>
      <c r="M88" s="91" t="s">
        <v>19</v>
      </c>
      <c r="N88" s="92" t="s">
        <v>42</v>
      </c>
      <c r="O88" s="92" t="s">
        <v>115</v>
      </c>
      <c r="P88" s="92" t="s">
        <v>116</v>
      </c>
      <c r="Q88" s="92" t="s">
        <v>117</v>
      </c>
      <c r="R88" s="92" t="s">
        <v>118</v>
      </c>
      <c r="S88" s="92" t="s">
        <v>119</v>
      </c>
      <c r="T88" s="93" t="s">
        <v>120</v>
      </c>
      <c r="U88" s="176"/>
      <c r="V88" s="176"/>
      <c r="W88" s="176"/>
      <c r="X88" s="176"/>
      <c r="Y88" s="176"/>
      <c r="Z88" s="176"/>
      <c r="AA88" s="176"/>
      <c r="AB88" s="176"/>
      <c r="AC88" s="176"/>
      <c r="AD88" s="176"/>
      <c r="AE88" s="176"/>
    </row>
    <row r="89" s="2" customFormat="1" ht="22.8" customHeight="1">
      <c r="A89" s="37"/>
      <c r="B89" s="38"/>
      <c r="C89" s="98" t="s">
        <v>121</v>
      </c>
      <c r="D89" s="39"/>
      <c r="E89" s="39"/>
      <c r="F89" s="39"/>
      <c r="G89" s="39"/>
      <c r="H89" s="39"/>
      <c r="I89" s="39"/>
      <c r="J89" s="182">
        <f>BK89</f>
        <v>0</v>
      </c>
      <c r="K89" s="39"/>
      <c r="L89" s="43"/>
      <c r="M89" s="94"/>
      <c r="N89" s="183"/>
      <c r="O89" s="95"/>
      <c r="P89" s="184">
        <f>P90+P112</f>
        <v>0</v>
      </c>
      <c r="Q89" s="95"/>
      <c r="R89" s="184">
        <f>R90+R112</f>
        <v>8.6728723999999993</v>
      </c>
      <c r="S89" s="95"/>
      <c r="T89" s="185">
        <f>T90+T112</f>
        <v>16.224826400000001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71</v>
      </c>
      <c r="AU89" s="16" t="s">
        <v>98</v>
      </c>
      <c r="BK89" s="186">
        <f>BK90+BK112</f>
        <v>0</v>
      </c>
    </row>
    <row r="90" s="12" customFormat="1" ht="25.92" customHeight="1">
      <c r="A90" s="12"/>
      <c r="B90" s="187"/>
      <c r="C90" s="188"/>
      <c r="D90" s="189" t="s">
        <v>71</v>
      </c>
      <c r="E90" s="190" t="s">
        <v>122</v>
      </c>
      <c r="F90" s="190" t="s">
        <v>123</v>
      </c>
      <c r="G90" s="188"/>
      <c r="H90" s="188"/>
      <c r="I90" s="191"/>
      <c r="J90" s="192">
        <f>BK90</f>
        <v>0</v>
      </c>
      <c r="K90" s="188"/>
      <c r="L90" s="193"/>
      <c r="M90" s="194"/>
      <c r="N90" s="195"/>
      <c r="O90" s="195"/>
      <c r="P90" s="196">
        <f>P91+P96+P110</f>
        <v>0</v>
      </c>
      <c r="Q90" s="195"/>
      <c r="R90" s="196">
        <f>R91+R96+R110</f>
        <v>0.0060480000000000004</v>
      </c>
      <c r="S90" s="195"/>
      <c r="T90" s="197">
        <f>T91+T96+T110</f>
        <v>12.382110000000001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8" t="s">
        <v>80</v>
      </c>
      <c r="AT90" s="199" t="s">
        <v>71</v>
      </c>
      <c r="AU90" s="199" t="s">
        <v>72</v>
      </c>
      <c r="AY90" s="198" t="s">
        <v>124</v>
      </c>
      <c r="BK90" s="200">
        <f>BK91+BK96+BK110</f>
        <v>0</v>
      </c>
    </row>
    <row r="91" s="12" customFormat="1" ht="22.8" customHeight="1">
      <c r="A91" s="12"/>
      <c r="B91" s="187"/>
      <c r="C91" s="188"/>
      <c r="D91" s="189" t="s">
        <v>71</v>
      </c>
      <c r="E91" s="201" t="s">
        <v>125</v>
      </c>
      <c r="F91" s="201" t="s">
        <v>126</v>
      </c>
      <c r="G91" s="188"/>
      <c r="H91" s="188"/>
      <c r="I91" s="191"/>
      <c r="J91" s="202">
        <f>BK91</f>
        <v>0</v>
      </c>
      <c r="K91" s="188"/>
      <c r="L91" s="193"/>
      <c r="M91" s="194"/>
      <c r="N91" s="195"/>
      <c r="O91" s="195"/>
      <c r="P91" s="196">
        <f>SUM(P92:P95)</f>
        <v>0</v>
      </c>
      <c r="Q91" s="195"/>
      <c r="R91" s="196">
        <f>SUM(R92:R95)</f>
        <v>0.0060480000000000004</v>
      </c>
      <c r="S91" s="195"/>
      <c r="T91" s="197">
        <f>SUM(T92:T95)</f>
        <v>12.382110000000001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8" t="s">
        <v>80</v>
      </c>
      <c r="AT91" s="199" t="s">
        <v>71</v>
      </c>
      <c r="AU91" s="199" t="s">
        <v>80</v>
      </c>
      <c r="AY91" s="198" t="s">
        <v>124</v>
      </c>
      <c r="BK91" s="200">
        <f>SUM(BK92:BK95)</f>
        <v>0</v>
      </c>
    </row>
    <row r="92" s="2" customFormat="1">
      <c r="A92" s="37"/>
      <c r="B92" s="38"/>
      <c r="C92" s="203" t="s">
        <v>80</v>
      </c>
      <c r="D92" s="203" t="s">
        <v>127</v>
      </c>
      <c r="E92" s="204" t="s">
        <v>128</v>
      </c>
      <c r="F92" s="205" t="s">
        <v>129</v>
      </c>
      <c r="G92" s="206" t="s">
        <v>130</v>
      </c>
      <c r="H92" s="207">
        <v>28.800000000000001</v>
      </c>
      <c r="I92" s="208"/>
      <c r="J92" s="207">
        <f>ROUND(I92*H92,2)</f>
        <v>0</v>
      </c>
      <c r="K92" s="205" t="s">
        <v>131</v>
      </c>
      <c r="L92" s="43"/>
      <c r="M92" s="209" t="s">
        <v>19</v>
      </c>
      <c r="N92" s="210" t="s">
        <v>43</v>
      </c>
      <c r="O92" s="83"/>
      <c r="P92" s="211">
        <f>O92*H92</f>
        <v>0</v>
      </c>
      <c r="Q92" s="211">
        <v>0.00021000000000000001</v>
      </c>
      <c r="R92" s="211">
        <f>Q92*H92</f>
        <v>0.0060480000000000004</v>
      </c>
      <c r="S92" s="211">
        <v>0</v>
      </c>
      <c r="T92" s="212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3" t="s">
        <v>132</v>
      </c>
      <c r="AT92" s="213" t="s">
        <v>127</v>
      </c>
      <c r="AU92" s="213" t="s">
        <v>82</v>
      </c>
      <c r="AY92" s="16" t="s">
        <v>124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6" t="s">
        <v>80</v>
      </c>
      <c r="BK92" s="214">
        <f>ROUND(I92*H92,2)</f>
        <v>0</v>
      </c>
      <c r="BL92" s="16" t="s">
        <v>132</v>
      </c>
      <c r="BM92" s="213" t="s">
        <v>133</v>
      </c>
    </row>
    <row r="93" s="13" customFormat="1">
      <c r="A93" s="13"/>
      <c r="B93" s="215"/>
      <c r="C93" s="216"/>
      <c r="D93" s="217" t="s">
        <v>134</v>
      </c>
      <c r="E93" s="218" t="s">
        <v>19</v>
      </c>
      <c r="F93" s="219" t="s">
        <v>135</v>
      </c>
      <c r="G93" s="216"/>
      <c r="H93" s="220">
        <v>28.800000000000001</v>
      </c>
      <c r="I93" s="221"/>
      <c r="J93" s="216"/>
      <c r="K93" s="216"/>
      <c r="L93" s="222"/>
      <c r="M93" s="223"/>
      <c r="N93" s="224"/>
      <c r="O93" s="224"/>
      <c r="P93" s="224"/>
      <c r="Q93" s="224"/>
      <c r="R93" s="224"/>
      <c r="S93" s="224"/>
      <c r="T93" s="22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6" t="s">
        <v>134</v>
      </c>
      <c r="AU93" s="226" t="s">
        <v>82</v>
      </c>
      <c r="AV93" s="13" t="s">
        <v>82</v>
      </c>
      <c r="AW93" s="13" t="s">
        <v>33</v>
      </c>
      <c r="AX93" s="13" t="s">
        <v>80</v>
      </c>
      <c r="AY93" s="226" t="s">
        <v>124</v>
      </c>
    </row>
    <row r="94" s="2" customFormat="1">
      <c r="A94" s="37"/>
      <c r="B94" s="38"/>
      <c r="C94" s="203" t="s">
        <v>82</v>
      </c>
      <c r="D94" s="203" t="s">
        <v>127</v>
      </c>
      <c r="E94" s="204" t="s">
        <v>136</v>
      </c>
      <c r="F94" s="205" t="s">
        <v>137</v>
      </c>
      <c r="G94" s="206" t="s">
        <v>138</v>
      </c>
      <c r="H94" s="207">
        <v>7.4100000000000001</v>
      </c>
      <c r="I94" s="208"/>
      <c r="J94" s="207">
        <f>ROUND(I94*H94,2)</f>
        <v>0</v>
      </c>
      <c r="K94" s="205" t="s">
        <v>131</v>
      </c>
      <c r="L94" s="43"/>
      <c r="M94" s="209" t="s">
        <v>19</v>
      </c>
      <c r="N94" s="210" t="s">
        <v>43</v>
      </c>
      <c r="O94" s="83"/>
      <c r="P94" s="211">
        <f>O94*H94</f>
        <v>0</v>
      </c>
      <c r="Q94" s="211">
        <v>0</v>
      </c>
      <c r="R94" s="211">
        <f>Q94*H94</f>
        <v>0</v>
      </c>
      <c r="S94" s="211">
        <v>1.671</v>
      </c>
      <c r="T94" s="212">
        <f>S94*H94</f>
        <v>12.382110000000001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3" t="s">
        <v>132</v>
      </c>
      <c r="AT94" s="213" t="s">
        <v>127</v>
      </c>
      <c r="AU94" s="213" t="s">
        <v>82</v>
      </c>
      <c r="AY94" s="16" t="s">
        <v>124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6" t="s">
        <v>80</v>
      </c>
      <c r="BK94" s="214">
        <f>ROUND(I94*H94,2)</f>
        <v>0</v>
      </c>
      <c r="BL94" s="16" t="s">
        <v>132</v>
      </c>
      <c r="BM94" s="213" t="s">
        <v>139</v>
      </c>
    </row>
    <row r="95" s="13" customFormat="1">
      <c r="A95" s="13"/>
      <c r="B95" s="215"/>
      <c r="C95" s="216"/>
      <c r="D95" s="217" t="s">
        <v>134</v>
      </c>
      <c r="E95" s="218" t="s">
        <v>19</v>
      </c>
      <c r="F95" s="219" t="s">
        <v>140</v>
      </c>
      <c r="G95" s="216"/>
      <c r="H95" s="220">
        <v>7.4100000000000001</v>
      </c>
      <c r="I95" s="221"/>
      <c r="J95" s="216"/>
      <c r="K95" s="216"/>
      <c r="L95" s="222"/>
      <c r="M95" s="223"/>
      <c r="N95" s="224"/>
      <c r="O95" s="224"/>
      <c r="P95" s="224"/>
      <c r="Q95" s="224"/>
      <c r="R95" s="224"/>
      <c r="S95" s="224"/>
      <c r="T95" s="22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6" t="s">
        <v>134</v>
      </c>
      <c r="AU95" s="226" t="s">
        <v>82</v>
      </c>
      <c r="AV95" s="13" t="s">
        <v>82</v>
      </c>
      <c r="AW95" s="13" t="s">
        <v>33</v>
      </c>
      <c r="AX95" s="13" t="s">
        <v>80</v>
      </c>
      <c r="AY95" s="226" t="s">
        <v>124</v>
      </c>
    </row>
    <row r="96" s="12" customFormat="1" ht="22.8" customHeight="1">
      <c r="A96" s="12"/>
      <c r="B96" s="187"/>
      <c r="C96" s="188"/>
      <c r="D96" s="189" t="s">
        <v>71</v>
      </c>
      <c r="E96" s="201" t="s">
        <v>141</v>
      </c>
      <c r="F96" s="201" t="s">
        <v>142</v>
      </c>
      <c r="G96" s="188"/>
      <c r="H96" s="188"/>
      <c r="I96" s="191"/>
      <c r="J96" s="202">
        <f>BK96</f>
        <v>0</v>
      </c>
      <c r="K96" s="188"/>
      <c r="L96" s="193"/>
      <c r="M96" s="194"/>
      <c r="N96" s="195"/>
      <c r="O96" s="195"/>
      <c r="P96" s="196">
        <f>SUM(P97:P109)</f>
        <v>0</v>
      </c>
      <c r="Q96" s="195"/>
      <c r="R96" s="196">
        <f>SUM(R97:R109)</f>
        <v>0</v>
      </c>
      <c r="S96" s="195"/>
      <c r="T96" s="197">
        <f>SUM(T97:T109)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8" t="s">
        <v>80</v>
      </c>
      <c r="AT96" s="199" t="s">
        <v>71</v>
      </c>
      <c r="AU96" s="199" t="s">
        <v>80</v>
      </c>
      <c r="AY96" s="198" t="s">
        <v>124</v>
      </c>
      <c r="BK96" s="200">
        <f>SUM(BK97:BK109)</f>
        <v>0</v>
      </c>
    </row>
    <row r="97" s="2" customFormat="1">
      <c r="A97" s="37"/>
      <c r="B97" s="38"/>
      <c r="C97" s="203" t="s">
        <v>143</v>
      </c>
      <c r="D97" s="203" t="s">
        <v>127</v>
      </c>
      <c r="E97" s="204" t="s">
        <v>144</v>
      </c>
      <c r="F97" s="205" t="s">
        <v>145</v>
      </c>
      <c r="G97" s="206" t="s">
        <v>146</v>
      </c>
      <c r="H97" s="207">
        <v>21.600000000000001</v>
      </c>
      <c r="I97" s="208"/>
      <c r="J97" s="207">
        <f>ROUND(I97*H97,2)</f>
        <v>0</v>
      </c>
      <c r="K97" s="205" t="s">
        <v>131</v>
      </c>
      <c r="L97" s="43"/>
      <c r="M97" s="209" t="s">
        <v>19</v>
      </c>
      <c r="N97" s="210" t="s">
        <v>43</v>
      </c>
      <c r="O97" s="83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3" t="s">
        <v>132</v>
      </c>
      <c r="AT97" s="213" t="s">
        <v>127</v>
      </c>
      <c r="AU97" s="213" t="s">
        <v>82</v>
      </c>
      <c r="AY97" s="16" t="s">
        <v>124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6" t="s">
        <v>80</v>
      </c>
      <c r="BK97" s="214">
        <f>ROUND(I97*H97,2)</f>
        <v>0</v>
      </c>
      <c r="BL97" s="16" t="s">
        <v>132</v>
      </c>
      <c r="BM97" s="213" t="s">
        <v>147</v>
      </c>
    </row>
    <row r="98" s="13" customFormat="1">
      <c r="A98" s="13"/>
      <c r="B98" s="215"/>
      <c r="C98" s="216"/>
      <c r="D98" s="217" t="s">
        <v>134</v>
      </c>
      <c r="E98" s="218" t="s">
        <v>19</v>
      </c>
      <c r="F98" s="219" t="s">
        <v>148</v>
      </c>
      <c r="G98" s="216"/>
      <c r="H98" s="220">
        <v>12.380000000000001</v>
      </c>
      <c r="I98" s="221"/>
      <c r="J98" s="216"/>
      <c r="K98" s="216"/>
      <c r="L98" s="222"/>
      <c r="M98" s="223"/>
      <c r="N98" s="224"/>
      <c r="O98" s="224"/>
      <c r="P98" s="224"/>
      <c r="Q98" s="224"/>
      <c r="R98" s="224"/>
      <c r="S98" s="224"/>
      <c r="T98" s="22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6" t="s">
        <v>134</v>
      </c>
      <c r="AU98" s="226" t="s">
        <v>82</v>
      </c>
      <c r="AV98" s="13" t="s">
        <v>82</v>
      </c>
      <c r="AW98" s="13" t="s">
        <v>33</v>
      </c>
      <c r="AX98" s="13" t="s">
        <v>72</v>
      </c>
      <c r="AY98" s="226" t="s">
        <v>124</v>
      </c>
    </row>
    <row r="99" s="13" customFormat="1">
      <c r="A99" s="13"/>
      <c r="B99" s="215"/>
      <c r="C99" s="216"/>
      <c r="D99" s="217" t="s">
        <v>134</v>
      </c>
      <c r="E99" s="218" t="s">
        <v>19</v>
      </c>
      <c r="F99" s="219" t="s">
        <v>149</v>
      </c>
      <c r="G99" s="216"/>
      <c r="H99" s="220">
        <v>3.8399999999999999</v>
      </c>
      <c r="I99" s="221"/>
      <c r="J99" s="216"/>
      <c r="K99" s="216"/>
      <c r="L99" s="222"/>
      <c r="M99" s="223"/>
      <c r="N99" s="224"/>
      <c r="O99" s="224"/>
      <c r="P99" s="224"/>
      <c r="Q99" s="224"/>
      <c r="R99" s="224"/>
      <c r="S99" s="224"/>
      <c r="T99" s="22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6" t="s">
        <v>134</v>
      </c>
      <c r="AU99" s="226" t="s">
        <v>82</v>
      </c>
      <c r="AV99" s="13" t="s">
        <v>82</v>
      </c>
      <c r="AW99" s="13" t="s">
        <v>33</v>
      </c>
      <c r="AX99" s="13" t="s">
        <v>72</v>
      </c>
      <c r="AY99" s="226" t="s">
        <v>124</v>
      </c>
    </row>
    <row r="100" s="13" customFormat="1">
      <c r="A100" s="13"/>
      <c r="B100" s="215"/>
      <c r="C100" s="216"/>
      <c r="D100" s="217" t="s">
        <v>134</v>
      </c>
      <c r="E100" s="218" t="s">
        <v>19</v>
      </c>
      <c r="F100" s="219" t="s">
        <v>150</v>
      </c>
      <c r="G100" s="216"/>
      <c r="H100" s="220">
        <v>5.3799999999999999</v>
      </c>
      <c r="I100" s="221"/>
      <c r="J100" s="216"/>
      <c r="K100" s="216"/>
      <c r="L100" s="222"/>
      <c r="M100" s="223"/>
      <c r="N100" s="224"/>
      <c r="O100" s="224"/>
      <c r="P100" s="224"/>
      <c r="Q100" s="224"/>
      <c r="R100" s="224"/>
      <c r="S100" s="224"/>
      <c r="T100" s="22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6" t="s">
        <v>134</v>
      </c>
      <c r="AU100" s="226" t="s">
        <v>82</v>
      </c>
      <c r="AV100" s="13" t="s">
        <v>82</v>
      </c>
      <c r="AW100" s="13" t="s">
        <v>33</v>
      </c>
      <c r="AX100" s="13" t="s">
        <v>72</v>
      </c>
      <c r="AY100" s="226" t="s">
        <v>124</v>
      </c>
    </row>
    <row r="101" s="14" customFormat="1">
      <c r="A101" s="14"/>
      <c r="B101" s="227"/>
      <c r="C101" s="228"/>
      <c r="D101" s="217" t="s">
        <v>134</v>
      </c>
      <c r="E101" s="229" t="s">
        <v>19</v>
      </c>
      <c r="F101" s="230" t="s">
        <v>151</v>
      </c>
      <c r="G101" s="228"/>
      <c r="H101" s="231">
        <v>21.599999999999998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37" t="s">
        <v>134</v>
      </c>
      <c r="AU101" s="237" t="s">
        <v>82</v>
      </c>
      <c r="AV101" s="14" t="s">
        <v>132</v>
      </c>
      <c r="AW101" s="14" t="s">
        <v>33</v>
      </c>
      <c r="AX101" s="14" t="s">
        <v>80</v>
      </c>
      <c r="AY101" s="237" t="s">
        <v>124</v>
      </c>
    </row>
    <row r="102" s="2" customFormat="1" ht="21.75" customHeight="1">
      <c r="A102" s="37"/>
      <c r="B102" s="38"/>
      <c r="C102" s="203" t="s">
        <v>132</v>
      </c>
      <c r="D102" s="203" t="s">
        <v>127</v>
      </c>
      <c r="E102" s="204" t="s">
        <v>152</v>
      </c>
      <c r="F102" s="205" t="s">
        <v>153</v>
      </c>
      <c r="G102" s="206" t="s">
        <v>146</v>
      </c>
      <c r="H102" s="207">
        <v>16.219999999999999</v>
      </c>
      <c r="I102" s="208"/>
      <c r="J102" s="207">
        <f>ROUND(I102*H102,2)</f>
        <v>0</v>
      </c>
      <c r="K102" s="205" t="s">
        <v>131</v>
      </c>
      <c r="L102" s="43"/>
      <c r="M102" s="209" t="s">
        <v>19</v>
      </c>
      <c r="N102" s="210" t="s">
        <v>43</v>
      </c>
      <c r="O102" s="83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3" t="s">
        <v>132</v>
      </c>
      <c r="AT102" s="213" t="s">
        <v>127</v>
      </c>
      <c r="AU102" s="213" t="s">
        <v>82</v>
      </c>
      <c r="AY102" s="16" t="s">
        <v>124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6" t="s">
        <v>80</v>
      </c>
      <c r="BK102" s="214">
        <f>ROUND(I102*H102,2)</f>
        <v>0</v>
      </c>
      <c r="BL102" s="16" t="s">
        <v>132</v>
      </c>
      <c r="BM102" s="213" t="s">
        <v>154</v>
      </c>
    </row>
    <row r="103" s="2" customFormat="1">
      <c r="A103" s="37"/>
      <c r="B103" s="38"/>
      <c r="C103" s="203" t="s">
        <v>155</v>
      </c>
      <c r="D103" s="203" t="s">
        <v>127</v>
      </c>
      <c r="E103" s="204" t="s">
        <v>156</v>
      </c>
      <c r="F103" s="205" t="s">
        <v>157</v>
      </c>
      <c r="G103" s="206" t="s">
        <v>146</v>
      </c>
      <c r="H103" s="207">
        <v>227.08000000000001</v>
      </c>
      <c r="I103" s="208"/>
      <c r="J103" s="207">
        <f>ROUND(I103*H103,2)</f>
        <v>0</v>
      </c>
      <c r="K103" s="205" t="s">
        <v>131</v>
      </c>
      <c r="L103" s="43"/>
      <c r="M103" s="209" t="s">
        <v>19</v>
      </c>
      <c r="N103" s="210" t="s">
        <v>43</v>
      </c>
      <c r="O103" s="83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3" t="s">
        <v>132</v>
      </c>
      <c r="AT103" s="213" t="s">
        <v>127</v>
      </c>
      <c r="AU103" s="213" t="s">
        <v>82</v>
      </c>
      <c r="AY103" s="16" t="s">
        <v>124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6" t="s">
        <v>80</v>
      </c>
      <c r="BK103" s="214">
        <f>ROUND(I103*H103,2)</f>
        <v>0</v>
      </c>
      <c r="BL103" s="16" t="s">
        <v>132</v>
      </c>
      <c r="BM103" s="213" t="s">
        <v>158</v>
      </c>
    </row>
    <row r="104" s="13" customFormat="1">
      <c r="A104" s="13"/>
      <c r="B104" s="215"/>
      <c r="C104" s="216"/>
      <c r="D104" s="217" t="s">
        <v>134</v>
      </c>
      <c r="E104" s="216"/>
      <c r="F104" s="219" t="s">
        <v>159</v>
      </c>
      <c r="G104" s="216"/>
      <c r="H104" s="220">
        <v>227.08000000000001</v>
      </c>
      <c r="I104" s="221"/>
      <c r="J104" s="216"/>
      <c r="K104" s="216"/>
      <c r="L104" s="222"/>
      <c r="M104" s="223"/>
      <c r="N104" s="224"/>
      <c r="O104" s="224"/>
      <c r="P104" s="224"/>
      <c r="Q104" s="224"/>
      <c r="R104" s="224"/>
      <c r="S104" s="224"/>
      <c r="T104" s="22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6" t="s">
        <v>134</v>
      </c>
      <c r="AU104" s="226" t="s">
        <v>82</v>
      </c>
      <c r="AV104" s="13" t="s">
        <v>82</v>
      </c>
      <c r="AW104" s="13" t="s">
        <v>4</v>
      </c>
      <c r="AX104" s="13" t="s">
        <v>80</v>
      </c>
      <c r="AY104" s="226" t="s">
        <v>124</v>
      </c>
    </row>
    <row r="105" s="2" customFormat="1">
      <c r="A105" s="37"/>
      <c r="B105" s="38"/>
      <c r="C105" s="203" t="s">
        <v>160</v>
      </c>
      <c r="D105" s="203" t="s">
        <v>127</v>
      </c>
      <c r="E105" s="204" t="s">
        <v>161</v>
      </c>
      <c r="F105" s="205" t="s">
        <v>162</v>
      </c>
      <c r="G105" s="206" t="s">
        <v>146</v>
      </c>
      <c r="H105" s="207">
        <v>12.380000000000001</v>
      </c>
      <c r="I105" s="208"/>
      <c r="J105" s="207">
        <f>ROUND(I105*H105,2)</f>
        <v>0</v>
      </c>
      <c r="K105" s="205" t="s">
        <v>131</v>
      </c>
      <c r="L105" s="43"/>
      <c r="M105" s="209" t="s">
        <v>19</v>
      </c>
      <c r="N105" s="210" t="s">
        <v>43</v>
      </c>
      <c r="O105" s="83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3" t="s">
        <v>132</v>
      </c>
      <c r="AT105" s="213" t="s">
        <v>127</v>
      </c>
      <c r="AU105" s="213" t="s">
        <v>82</v>
      </c>
      <c r="AY105" s="16" t="s">
        <v>124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6" t="s">
        <v>80</v>
      </c>
      <c r="BK105" s="214">
        <f>ROUND(I105*H105,2)</f>
        <v>0</v>
      </c>
      <c r="BL105" s="16" t="s">
        <v>132</v>
      </c>
      <c r="BM105" s="213" t="s">
        <v>163</v>
      </c>
    </row>
    <row r="106" s="2" customFormat="1">
      <c r="A106" s="37"/>
      <c r="B106" s="38"/>
      <c r="C106" s="203" t="s">
        <v>164</v>
      </c>
      <c r="D106" s="203" t="s">
        <v>127</v>
      </c>
      <c r="E106" s="204" t="s">
        <v>165</v>
      </c>
      <c r="F106" s="205" t="s">
        <v>166</v>
      </c>
      <c r="G106" s="206" t="s">
        <v>146</v>
      </c>
      <c r="H106" s="207">
        <v>0.71999999999999997</v>
      </c>
      <c r="I106" s="208"/>
      <c r="J106" s="207">
        <f>ROUND(I106*H106,2)</f>
        <v>0</v>
      </c>
      <c r="K106" s="205" t="s">
        <v>131</v>
      </c>
      <c r="L106" s="43"/>
      <c r="M106" s="209" t="s">
        <v>19</v>
      </c>
      <c r="N106" s="210" t="s">
        <v>43</v>
      </c>
      <c r="O106" s="83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3" t="s">
        <v>132</v>
      </c>
      <c r="AT106" s="213" t="s">
        <v>127</v>
      </c>
      <c r="AU106" s="213" t="s">
        <v>82</v>
      </c>
      <c r="AY106" s="16" t="s">
        <v>124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6" t="s">
        <v>80</v>
      </c>
      <c r="BK106" s="214">
        <f>ROUND(I106*H106,2)</f>
        <v>0</v>
      </c>
      <c r="BL106" s="16" t="s">
        <v>132</v>
      </c>
      <c r="BM106" s="213" t="s">
        <v>167</v>
      </c>
    </row>
    <row r="107" s="13" customFormat="1">
      <c r="A107" s="13"/>
      <c r="B107" s="215"/>
      <c r="C107" s="216"/>
      <c r="D107" s="217" t="s">
        <v>134</v>
      </c>
      <c r="E107" s="216"/>
      <c r="F107" s="219" t="s">
        <v>168</v>
      </c>
      <c r="G107" s="216"/>
      <c r="H107" s="220">
        <v>0.71999999999999997</v>
      </c>
      <c r="I107" s="221"/>
      <c r="J107" s="216"/>
      <c r="K107" s="216"/>
      <c r="L107" s="222"/>
      <c r="M107" s="223"/>
      <c r="N107" s="224"/>
      <c r="O107" s="224"/>
      <c r="P107" s="224"/>
      <c r="Q107" s="224"/>
      <c r="R107" s="224"/>
      <c r="S107" s="224"/>
      <c r="T107" s="22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6" t="s">
        <v>134</v>
      </c>
      <c r="AU107" s="226" t="s">
        <v>82</v>
      </c>
      <c r="AV107" s="13" t="s">
        <v>82</v>
      </c>
      <c r="AW107" s="13" t="s">
        <v>4</v>
      </c>
      <c r="AX107" s="13" t="s">
        <v>80</v>
      </c>
      <c r="AY107" s="226" t="s">
        <v>124</v>
      </c>
    </row>
    <row r="108" s="2" customFormat="1">
      <c r="A108" s="37"/>
      <c r="B108" s="38"/>
      <c r="C108" s="203" t="s">
        <v>169</v>
      </c>
      <c r="D108" s="203" t="s">
        <v>127</v>
      </c>
      <c r="E108" s="204" t="s">
        <v>170</v>
      </c>
      <c r="F108" s="205" t="s">
        <v>171</v>
      </c>
      <c r="G108" s="206" t="s">
        <v>146</v>
      </c>
      <c r="H108" s="207">
        <v>3.1200000000000001</v>
      </c>
      <c r="I108" s="208"/>
      <c r="J108" s="207">
        <f>ROUND(I108*H108,2)</f>
        <v>0</v>
      </c>
      <c r="K108" s="205" t="s">
        <v>131</v>
      </c>
      <c r="L108" s="43"/>
      <c r="M108" s="209" t="s">
        <v>19</v>
      </c>
      <c r="N108" s="210" t="s">
        <v>43</v>
      </c>
      <c r="O108" s="83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3" t="s">
        <v>132</v>
      </c>
      <c r="AT108" s="213" t="s">
        <v>127</v>
      </c>
      <c r="AU108" s="213" t="s">
        <v>82</v>
      </c>
      <c r="AY108" s="16" t="s">
        <v>124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6" t="s">
        <v>80</v>
      </c>
      <c r="BK108" s="214">
        <f>ROUND(I108*H108,2)</f>
        <v>0</v>
      </c>
      <c r="BL108" s="16" t="s">
        <v>132</v>
      </c>
      <c r="BM108" s="213" t="s">
        <v>172</v>
      </c>
    </row>
    <row r="109" s="13" customFormat="1">
      <c r="A109" s="13"/>
      <c r="B109" s="215"/>
      <c r="C109" s="216"/>
      <c r="D109" s="217" t="s">
        <v>134</v>
      </c>
      <c r="E109" s="216"/>
      <c r="F109" s="219" t="s">
        <v>173</v>
      </c>
      <c r="G109" s="216"/>
      <c r="H109" s="220">
        <v>3.1200000000000001</v>
      </c>
      <c r="I109" s="221"/>
      <c r="J109" s="216"/>
      <c r="K109" s="216"/>
      <c r="L109" s="222"/>
      <c r="M109" s="223"/>
      <c r="N109" s="224"/>
      <c r="O109" s="224"/>
      <c r="P109" s="224"/>
      <c r="Q109" s="224"/>
      <c r="R109" s="224"/>
      <c r="S109" s="224"/>
      <c r="T109" s="22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6" t="s">
        <v>134</v>
      </c>
      <c r="AU109" s="226" t="s">
        <v>82</v>
      </c>
      <c r="AV109" s="13" t="s">
        <v>82</v>
      </c>
      <c r="AW109" s="13" t="s">
        <v>4</v>
      </c>
      <c r="AX109" s="13" t="s">
        <v>80</v>
      </c>
      <c r="AY109" s="226" t="s">
        <v>124</v>
      </c>
    </row>
    <row r="110" s="12" customFormat="1" ht="22.8" customHeight="1">
      <c r="A110" s="12"/>
      <c r="B110" s="187"/>
      <c r="C110" s="188"/>
      <c r="D110" s="189" t="s">
        <v>71</v>
      </c>
      <c r="E110" s="201" t="s">
        <v>174</v>
      </c>
      <c r="F110" s="201" t="s">
        <v>175</v>
      </c>
      <c r="G110" s="188"/>
      <c r="H110" s="188"/>
      <c r="I110" s="191"/>
      <c r="J110" s="202">
        <f>BK110</f>
        <v>0</v>
      </c>
      <c r="K110" s="188"/>
      <c r="L110" s="193"/>
      <c r="M110" s="194"/>
      <c r="N110" s="195"/>
      <c r="O110" s="195"/>
      <c r="P110" s="196">
        <f>P111</f>
        <v>0</v>
      </c>
      <c r="Q110" s="195"/>
      <c r="R110" s="196">
        <f>R111</f>
        <v>0</v>
      </c>
      <c r="S110" s="195"/>
      <c r="T110" s="197">
        <f>T111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8" t="s">
        <v>80</v>
      </c>
      <c r="AT110" s="199" t="s">
        <v>71</v>
      </c>
      <c r="AU110" s="199" t="s">
        <v>80</v>
      </c>
      <c r="AY110" s="198" t="s">
        <v>124</v>
      </c>
      <c r="BK110" s="200">
        <f>BK111</f>
        <v>0</v>
      </c>
    </row>
    <row r="111" s="2" customFormat="1" ht="33" customHeight="1">
      <c r="A111" s="37"/>
      <c r="B111" s="38"/>
      <c r="C111" s="203" t="s">
        <v>125</v>
      </c>
      <c r="D111" s="203" t="s">
        <v>127</v>
      </c>
      <c r="E111" s="204" t="s">
        <v>176</v>
      </c>
      <c r="F111" s="205" t="s">
        <v>177</v>
      </c>
      <c r="G111" s="206" t="s">
        <v>146</v>
      </c>
      <c r="H111" s="207">
        <v>0.01</v>
      </c>
      <c r="I111" s="208"/>
      <c r="J111" s="207">
        <f>ROUND(I111*H111,2)</f>
        <v>0</v>
      </c>
      <c r="K111" s="205" t="s">
        <v>131</v>
      </c>
      <c r="L111" s="43"/>
      <c r="M111" s="209" t="s">
        <v>19</v>
      </c>
      <c r="N111" s="210" t="s">
        <v>43</v>
      </c>
      <c r="O111" s="83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3" t="s">
        <v>132</v>
      </c>
      <c r="AT111" s="213" t="s">
        <v>127</v>
      </c>
      <c r="AU111" s="213" t="s">
        <v>82</v>
      </c>
      <c r="AY111" s="16" t="s">
        <v>124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6" t="s">
        <v>80</v>
      </c>
      <c r="BK111" s="214">
        <f>ROUND(I111*H111,2)</f>
        <v>0</v>
      </c>
      <c r="BL111" s="16" t="s">
        <v>132</v>
      </c>
      <c r="BM111" s="213" t="s">
        <v>178</v>
      </c>
    </row>
    <row r="112" s="12" customFormat="1" ht="25.92" customHeight="1">
      <c r="A112" s="12"/>
      <c r="B112" s="187"/>
      <c r="C112" s="188"/>
      <c r="D112" s="189" t="s">
        <v>71</v>
      </c>
      <c r="E112" s="190" t="s">
        <v>179</v>
      </c>
      <c r="F112" s="190" t="s">
        <v>180</v>
      </c>
      <c r="G112" s="188"/>
      <c r="H112" s="188"/>
      <c r="I112" s="191"/>
      <c r="J112" s="192">
        <f>BK112</f>
        <v>0</v>
      </c>
      <c r="K112" s="188"/>
      <c r="L112" s="193"/>
      <c r="M112" s="194"/>
      <c r="N112" s="195"/>
      <c r="O112" s="195"/>
      <c r="P112" s="196">
        <f>P113+P120+P146+P167+P177</f>
        <v>0</v>
      </c>
      <c r="Q112" s="195"/>
      <c r="R112" s="196">
        <f>R113+R120+R146+R167+R177</f>
        <v>8.6668243999999994</v>
      </c>
      <c r="S112" s="195"/>
      <c r="T112" s="197">
        <f>T113+T120+T146+T167+T177</f>
        <v>3.8427164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8" t="s">
        <v>82</v>
      </c>
      <c r="AT112" s="199" t="s">
        <v>71</v>
      </c>
      <c r="AU112" s="199" t="s">
        <v>72</v>
      </c>
      <c r="AY112" s="198" t="s">
        <v>124</v>
      </c>
      <c r="BK112" s="200">
        <f>BK113+BK120+BK146+BK167+BK177</f>
        <v>0</v>
      </c>
    </row>
    <row r="113" s="12" customFormat="1" ht="22.8" customHeight="1">
      <c r="A113" s="12"/>
      <c r="B113" s="187"/>
      <c r="C113" s="188"/>
      <c r="D113" s="189" t="s">
        <v>71</v>
      </c>
      <c r="E113" s="201" t="s">
        <v>181</v>
      </c>
      <c r="F113" s="201" t="s">
        <v>182</v>
      </c>
      <c r="G113" s="188"/>
      <c r="H113" s="188"/>
      <c r="I113" s="191"/>
      <c r="J113" s="202">
        <f>BK113</f>
        <v>0</v>
      </c>
      <c r="K113" s="188"/>
      <c r="L113" s="193"/>
      <c r="M113" s="194"/>
      <c r="N113" s="195"/>
      <c r="O113" s="195"/>
      <c r="P113" s="196">
        <f>SUM(P114:P119)</f>
        <v>0</v>
      </c>
      <c r="Q113" s="195"/>
      <c r="R113" s="196">
        <f>SUM(R114:R119)</f>
        <v>0.020360000000000003</v>
      </c>
      <c r="S113" s="195"/>
      <c r="T113" s="197">
        <f>SUM(T114:T119)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8" t="s">
        <v>82</v>
      </c>
      <c r="AT113" s="199" t="s">
        <v>71</v>
      </c>
      <c r="AU113" s="199" t="s">
        <v>80</v>
      </c>
      <c r="AY113" s="198" t="s">
        <v>124</v>
      </c>
      <c r="BK113" s="200">
        <f>SUM(BK114:BK119)</f>
        <v>0</v>
      </c>
    </row>
    <row r="114" s="2" customFormat="1" ht="16.5" customHeight="1">
      <c r="A114" s="37"/>
      <c r="B114" s="38"/>
      <c r="C114" s="203" t="s">
        <v>183</v>
      </c>
      <c r="D114" s="203" t="s">
        <v>127</v>
      </c>
      <c r="E114" s="204" t="s">
        <v>184</v>
      </c>
      <c r="F114" s="205" t="s">
        <v>185</v>
      </c>
      <c r="G114" s="206" t="s">
        <v>186</v>
      </c>
      <c r="H114" s="207">
        <v>4</v>
      </c>
      <c r="I114" s="208"/>
      <c r="J114" s="207">
        <f>ROUND(I114*H114,2)</f>
        <v>0</v>
      </c>
      <c r="K114" s="205" t="s">
        <v>131</v>
      </c>
      <c r="L114" s="43"/>
      <c r="M114" s="209" t="s">
        <v>19</v>
      </c>
      <c r="N114" s="210" t="s">
        <v>43</v>
      </c>
      <c r="O114" s="83"/>
      <c r="P114" s="211">
        <f>O114*H114</f>
        <v>0</v>
      </c>
      <c r="Q114" s="211">
        <v>0.001</v>
      </c>
      <c r="R114" s="211">
        <f>Q114*H114</f>
        <v>0.0040000000000000001</v>
      </c>
      <c r="S114" s="211">
        <v>0</v>
      </c>
      <c r="T114" s="212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3" t="s">
        <v>187</v>
      </c>
      <c r="AT114" s="213" t="s">
        <v>127</v>
      </c>
      <c r="AU114" s="213" t="s">
        <v>82</v>
      </c>
      <c r="AY114" s="16" t="s">
        <v>124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6" t="s">
        <v>80</v>
      </c>
      <c r="BK114" s="214">
        <f>ROUND(I114*H114,2)</f>
        <v>0</v>
      </c>
      <c r="BL114" s="16" t="s">
        <v>187</v>
      </c>
      <c r="BM114" s="213" t="s">
        <v>188</v>
      </c>
    </row>
    <row r="115" s="2" customFormat="1" ht="16.5" customHeight="1">
      <c r="A115" s="37"/>
      <c r="B115" s="38"/>
      <c r="C115" s="203" t="s">
        <v>189</v>
      </c>
      <c r="D115" s="203" t="s">
        <v>127</v>
      </c>
      <c r="E115" s="204" t="s">
        <v>190</v>
      </c>
      <c r="F115" s="205" t="s">
        <v>191</v>
      </c>
      <c r="G115" s="206" t="s">
        <v>192</v>
      </c>
      <c r="H115" s="207">
        <v>8</v>
      </c>
      <c r="I115" s="208"/>
      <c r="J115" s="207">
        <f>ROUND(I115*H115,2)</f>
        <v>0</v>
      </c>
      <c r="K115" s="205" t="s">
        <v>131</v>
      </c>
      <c r="L115" s="43"/>
      <c r="M115" s="209" t="s">
        <v>19</v>
      </c>
      <c r="N115" s="210" t="s">
        <v>43</v>
      </c>
      <c r="O115" s="83"/>
      <c r="P115" s="211">
        <f>O115*H115</f>
        <v>0</v>
      </c>
      <c r="Q115" s="211">
        <v>0.0019</v>
      </c>
      <c r="R115" s="211">
        <f>Q115*H115</f>
        <v>0.0152</v>
      </c>
      <c r="S115" s="211">
        <v>0</v>
      </c>
      <c r="T115" s="212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3" t="s">
        <v>187</v>
      </c>
      <c r="AT115" s="213" t="s">
        <v>127</v>
      </c>
      <c r="AU115" s="213" t="s">
        <v>82</v>
      </c>
      <c r="AY115" s="16" t="s">
        <v>124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6" t="s">
        <v>80</v>
      </c>
      <c r="BK115" s="214">
        <f>ROUND(I115*H115,2)</f>
        <v>0</v>
      </c>
      <c r="BL115" s="16" t="s">
        <v>187</v>
      </c>
      <c r="BM115" s="213" t="s">
        <v>193</v>
      </c>
    </row>
    <row r="116" s="13" customFormat="1">
      <c r="A116" s="13"/>
      <c r="B116" s="215"/>
      <c r="C116" s="216"/>
      <c r="D116" s="217" t="s">
        <v>134</v>
      </c>
      <c r="E116" s="218" t="s">
        <v>19</v>
      </c>
      <c r="F116" s="219" t="s">
        <v>194</v>
      </c>
      <c r="G116" s="216"/>
      <c r="H116" s="220">
        <v>8</v>
      </c>
      <c r="I116" s="221"/>
      <c r="J116" s="216"/>
      <c r="K116" s="216"/>
      <c r="L116" s="222"/>
      <c r="M116" s="223"/>
      <c r="N116" s="224"/>
      <c r="O116" s="224"/>
      <c r="P116" s="224"/>
      <c r="Q116" s="224"/>
      <c r="R116" s="224"/>
      <c r="S116" s="224"/>
      <c r="T116" s="22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6" t="s">
        <v>134</v>
      </c>
      <c r="AU116" s="226" t="s">
        <v>82</v>
      </c>
      <c r="AV116" s="13" t="s">
        <v>82</v>
      </c>
      <c r="AW116" s="13" t="s">
        <v>33</v>
      </c>
      <c r="AX116" s="13" t="s">
        <v>80</v>
      </c>
      <c r="AY116" s="226" t="s">
        <v>124</v>
      </c>
    </row>
    <row r="117" s="2" customFormat="1" ht="16.5" customHeight="1">
      <c r="A117" s="37"/>
      <c r="B117" s="38"/>
      <c r="C117" s="203" t="s">
        <v>195</v>
      </c>
      <c r="D117" s="203" t="s">
        <v>127</v>
      </c>
      <c r="E117" s="204" t="s">
        <v>196</v>
      </c>
      <c r="F117" s="205" t="s">
        <v>197</v>
      </c>
      <c r="G117" s="206" t="s">
        <v>186</v>
      </c>
      <c r="H117" s="207">
        <v>4</v>
      </c>
      <c r="I117" s="208"/>
      <c r="J117" s="207">
        <f>ROUND(I117*H117,2)</f>
        <v>0</v>
      </c>
      <c r="K117" s="205" t="s">
        <v>131</v>
      </c>
      <c r="L117" s="43"/>
      <c r="M117" s="209" t="s">
        <v>19</v>
      </c>
      <c r="N117" s="210" t="s">
        <v>43</v>
      </c>
      <c r="O117" s="83"/>
      <c r="P117" s="211">
        <f>O117*H117</f>
        <v>0</v>
      </c>
      <c r="Q117" s="211">
        <v>0.00029</v>
      </c>
      <c r="R117" s="211">
        <f>Q117*H117</f>
        <v>0.00116</v>
      </c>
      <c r="S117" s="211">
        <v>0</v>
      </c>
      <c r="T117" s="212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3" t="s">
        <v>187</v>
      </c>
      <c r="AT117" s="213" t="s">
        <v>127</v>
      </c>
      <c r="AU117" s="213" t="s">
        <v>82</v>
      </c>
      <c r="AY117" s="16" t="s">
        <v>124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6" t="s">
        <v>80</v>
      </c>
      <c r="BK117" s="214">
        <f>ROUND(I117*H117,2)</f>
        <v>0</v>
      </c>
      <c r="BL117" s="16" t="s">
        <v>187</v>
      </c>
      <c r="BM117" s="213" t="s">
        <v>198</v>
      </c>
    </row>
    <row r="118" s="2" customFormat="1" ht="16.5" customHeight="1">
      <c r="A118" s="37"/>
      <c r="B118" s="38"/>
      <c r="C118" s="203" t="s">
        <v>199</v>
      </c>
      <c r="D118" s="203" t="s">
        <v>127</v>
      </c>
      <c r="E118" s="204" t="s">
        <v>200</v>
      </c>
      <c r="F118" s="205" t="s">
        <v>201</v>
      </c>
      <c r="G118" s="206" t="s">
        <v>186</v>
      </c>
      <c r="H118" s="207">
        <v>4</v>
      </c>
      <c r="I118" s="208"/>
      <c r="J118" s="207">
        <f>ROUND(I118*H118,2)</f>
        <v>0</v>
      </c>
      <c r="K118" s="205" t="s">
        <v>131</v>
      </c>
      <c r="L118" s="43"/>
      <c r="M118" s="209" t="s">
        <v>19</v>
      </c>
      <c r="N118" s="210" t="s">
        <v>43</v>
      </c>
      <c r="O118" s="83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3" t="s">
        <v>187</v>
      </c>
      <c r="AT118" s="213" t="s">
        <v>127</v>
      </c>
      <c r="AU118" s="213" t="s">
        <v>82</v>
      </c>
      <c r="AY118" s="16" t="s">
        <v>124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6" t="s">
        <v>80</v>
      </c>
      <c r="BK118" s="214">
        <f>ROUND(I118*H118,2)</f>
        <v>0</v>
      </c>
      <c r="BL118" s="16" t="s">
        <v>187</v>
      </c>
      <c r="BM118" s="213" t="s">
        <v>202</v>
      </c>
    </row>
    <row r="119" s="2" customFormat="1">
      <c r="A119" s="37"/>
      <c r="B119" s="38"/>
      <c r="C119" s="203" t="s">
        <v>203</v>
      </c>
      <c r="D119" s="203" t="s">
        <v>127</v>
      </c>
      <c r="E119" s="204" t="s">
        <v>204</v>
      </c>
      <c r="F119" s="205" t="s">
        <v>205</v>
      </c>
      <c r="G119" s="206" t="s">
        <v>146</v>
      </c>
      <c r="H119" s="207">
        <v>0.02</v>
      </c>
      <c r="I119" s="208"/>
      <c r="J119" s="207">
        <f>ROUND(I119*H119,2)</f>
        <v>0</v>
      </c>
      <c r="K119" s="205" t="s">
        <v>131</v>
      </c>
      <c r="L119" s="43"/>
      <c r="M119" s="209" t="s">
        <v>19</v>
      </c>
      <c r="N119" s="210" t="s">
        <v>43</v>
      </c>
      <c r="O119" s="83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3" t="s">
        <v>187</v>
      </c>
      <c r="AT119" s="213" t="s">
        <v>127</v>
      </c>
      <c r="AU119" s="213" t="s">
        <v>82</v>
      </c>
      <c r="AY119" s="16" t="s">
        <v>124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6" t="s">
        <v>80</v>
      </c>
      <c r="BK119" s="214">
        <f>ROUND(I119*H119,2)</f>
        <v>0</v>
      </c>
      <c r="BL119" s="16" t="s">
        <v>187</v>
      </c>
      <c r="BM119" s="213" t="s">
        <v>206</v>
      </c>
    </row>
    <row r="120" s="12" customFormat="1" ht="22.8" customHeight="1">
      <c r="A120" s="12"/>
      <c r="B120" s="187"/>
      <c r="C120" s="188"/>
      <c r="D120" s="189" t="s">
        <v>71</v>
      </c>
      <c r="E120" s="201" t="s">
        <v>207</v>
      </c>
      <c r="F120" s="201" t="s">
        <v>208</v>
      </c>
      <c r="G120" s="188"/>
      <c r="H120" s="188"/>
      <c r="I120" s="191"/>
      <c r="J120" s="202">
        <f>BK120</f>
        <v>0</v>
      </c>
      <c r="K120" s="188"/>
      <c r="L120" s="193"/>
      <c r="M120" s="194"/>
      <c r="N120" s="195"/>
      <c r="O120" s="195"/>
      <c r="P120" s="196">
        <f>SUM(P121:P145)</f>
        <v>0</v>
      </c>
      <c r="Q120" s="195"/>
      <c r="R120" s="196">
        <f>SUM(R121:R145)</f>
        <v>6.7146744000000007</v>
      </c>
      <c r="S120" s="195"/>
      <c r="T120" s="197">
        <f>SUM(T121:T145)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8" t="s">
        <v>82</v>
      </c>
      <c r="AT120" s="199" t="s">
        <v>71</v>
      </c>
      <c r="AU120" s="199" t="s">
        <v>80</v>
      </c>
      <c r="AY120" s="198" t="s">
        <v>124</v>
      </c>
      <c r="BK120" s="200">
        <f>SUM(BK121:BK145)</f>
        <v>0</v>
      </c>
    </row>
    <row r="121" s="2" customFormat="1">
      <c r="A121" s="37"/>
      <c r="B121" s="38"/>
      <c r="C121" s="203" t="s">
        <v>9</v>
      </c>
      <c r="D121" s="203" t="s">
        <v>127</v>
      </c>
      <c r="E121" s="204" t="s">
        <v>209</v>
      </c>
      <c r="F121" s="205" t="s">
        <v>210</v>
      </c>
      <c r="G121" s="206" t="s">
        <v>130</v>
      </c>
      <c r="H121" s="207">
        <v>226.08000000000001</v>
      </c>
      <c r="I121" s="208"/>
      <c r="J121" s="207">
        <f>ROUND(I121*H121,2)</f>
        <v>0</v>
      </c>
      <c r="K121" s="205" t="s">
        <v>131</v>
      </c>
      <c r="L121" s="43"/>
      <c r="M121" s="209" t="s">
        <v>19</v>
      </c>
      <c r="N121" s="210" t="s">
        <v>43</v>
      </c>
      <c r="O121" s="83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3" t="s">
        <v>187</v>
      </c>
      <c r="AT121" s="213" t="s">
        <v>127</v>
      </c>
      <c r="AU121" s="213" t="s">
        <v>82</v>
      </c>
      <c r="AY121" s="16" t="s">
        <v>124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6" t="s">
        <v>80</v>
      </c>
      <c r="BK121" s="214">
        <f>ROUND(I121*H121,2)</f>
        <v>0</v>
      </c>
      <c r="BL121" s="16" t="s">
        <v>187</v>
      </c>
      <c r="BM121" s="213" t="s">
        <v>211</v>
      </c>
    </row>
    <row r="122" s="2" customFormat="1">
      <c r="A122" s="37"/>
      <c r="B122" s="38"/>
      <c r="C122" s="203" t="s">
        <v>187</v>
      </c>
      <c r="D122" s="203" t="s">
        <v>127</v>
      </c>
      <c r="E122" s="204" t="s">
        <v>212</v>
      </c>
      <c r="F122" s="205" t="s">
        <v>213</v>
      </c>
      <c r="G122" s="206" t="s">
        <v>130</v>
      </c>
      <c r="H122" s="207">
        <v>226.08000000000001</v>
      </c>
      <c r="I122" s="208"/>
      <c r="J122" s="207">
        <f>ROUND(I122*H122,2)</f>
        <v>0</v>
      </c>
      <c r="K122" s="205" t="s">
        <v>131</v>
      </c>
      <c r="L122" s="43"/>
      <c r="M122" s="209" t="s">
        <v>19</v>
      </c>
      <c r="N122" s="210" t="s">
        <v>43</v>
      </c>
      <c r="O122" s="83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3" t="s">
        <v>187</v>
      </c>
      <c r="AT122" s="213" t="s">
        <v>127</v>
      </c>
      <c r="AU122" s="213" t="s">
        <v>82</v>
      </c>
      <c r="AY122" s="16" t="s">
        <v>124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80</v>
      </c>
      <c r="BK122" s="214">
        <f>ROUND(I122*H122,2)</f>
        <v>0</v>
      </c>
      <c r="BL122" s="16" t="s">
        <v>187</v>
      </c>
      <c r="BM122" s="213" t="s">
        <v>214</v>
      </c>
    </row>
    <row r="123" s="2" customFormat="1" ht="33" customHeight="1">
      <c r="A123" s="37"/>
      <c r="B123" s="38"/>
      <c r="C123" s="203" t="s">
        <v>215</v>
      </c>
      <c r="D123" s="203" t="s">
        <v>127</v>
      </c>
      <c r="E123" s="204" t="s">
        <v>216</v>
      </c>
      <c r="F123" s="205" t="s">
        <v>217</v>
      </c>
      <c r="G123" s="206" t="s">
        <v>130</v>
      </c>
      <c r="H123" s="207">
        <v>26.16</v>
      </c>
      <c r="I123" s="208"/>
      <c r="J123" s="207">
        <f>ROUND(I123*H123,2)</f>
        <v>0</v>
      </c>
      <c r="K123" s="205" t="s">
        <v>131</v>
      </c>
      <c r="L123" s="43"/>
      <c r="M123" s="209" t="s">
        <v>19</v>
      </c>
      <c r="N123" s="210" t="s">
        <v>43</v>
      </c>
      <c r="O123" s="83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3" t="s">
        <v>187</v>
      </c>
      <c r="AT123" s="213" t="s">
        <v>127</v>
      </c>
      <c r="AU123" s="213" t="s">
        <v>82</v>
      </c>
      <c r="AY123" s="16" t="s">
        <v>124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6" t="s">
        <v>80</v>
      </c>
      <c r="BK123" s="214">
        <f>ROUND(I123*H123,2)</f>
        <v>0</v>
      </c>
      <c r="BL123" s="16" t="s">
        <v>187</v>
      </c>
      <c r="BM123" s="213" t="s">
        <v>218</v>
      </c>
    </row>
    <row r="124" s="13" customFormat="1">
      <c r="A124" s="13"/>
      <c r="B124" s="215"/>
      <c r="C124" s="216"/>
      <c r="D124" s="217" t="s">
        <v>134</v>
      </c>
      <c r="E124" s="218" t="s">
        <v>19</v>
      </c>
      <c r="F124" s="219" t="s">
        <v>219</v>
      </c>
      <c r="G124" s="216"/>
      <c r="H124" s="220">
        <v>26.16</v>
      </c>
      <c r="I124" s="221"/>
      <c r="J124" s="216"/>
      <c r="K124" s="216"/>
      <c r="L124" s="222"/>
      <c r="M124" s="223"/>
      <c r="N124" s="224"/>
      <c r="O124" s="224"/>
      <c r="P124" s="224"/>
      <c r="Q124" s="224"/>
      <c r="R124" s="224"/>
      <c r="S124" s="224"/>
      <c r="T124" s="22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6" t="s">
        <v>134</v>
      </c>
      <c r="AU124" s="226" t="s">
        <v>82</v>
      </c>
      <c r="AV124" s="13" t="s">
        <v>82</v>
      </c>
      <c r="AW124" s="13" t="s">
        <v>33</v>
      </c>
      <c r="AX124" s="13" t="s">
        <v>80</v>
      </c>
      <c r="AY124" s="226" t="s">
        <v>124</v>
      </c>
    </row>
    <row r="125" s="2" customFormat="1">
      <c r="A125" s="37"/>
      <c r="B125" s="38"/>
      <c r="C125" s="203" t="s">
        <v>220</v>
      </c>
      <c r="D125" s="203" t="s">
        <v>127</v>
      </c>
      <c r="E125" s="204" t="s">
        <v>221</v>
      </c>
      <c r="F125" s="205" t="s">
        <v>222</v>
      </c>
      <c r="G125" s="206" t="s">
        <v>130</v>
      </c>
      <c r="H125" s="207">
        <v>226</v>
      </c>
      <c r="I125" s="208"/>
      <c r="J125" s="207">
        <f>ROUND(I125*H125,2)</f>
        <v>0</v>
      </c>
      <c r="K125" s="205" t="s">
        <v>131</v>
      </c>
      <c r="L125" s="43"/>
      <c r="M125" s="209" t="s">
        <v>19</v>
      </c>
      <c r="N125" s="210" t="s">
        <v>43</v>
      </c>
      <c r="O125" s="83"/>
      <c r="P125" s="211">
        <f>O125*H125</f>
        <v>0</v>
      </c>
      <c r="Q125" s="211">
        <v>0.0161</v>
      </c>
      <c r="R125" s="211">
        <f>Q125*H125</f>
        <v>3.6385999999999998</v>
      </c>
      <c r="S125" s="211">
        <v>0</v>
      </c>
      <c r="T125" s="212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3" t="s">
        <v>187</v>
      </c>
      <c r="AT125" s="213" t="s">
        <v>127</v>
      </c>
      <c r="AU125" s="213" t="s">
        <v>82</v>
      </c>
      <c r="AY125" s="16" t="s">
        <v>124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6" t="s">
        <v>80</v>
      </c>
      <c r="BK125" s="214">
        <f>ROUND(I125*H125,2)</f>
        <v>0</v>
      </c>
      <c r="BL125" s="16" t="s">
        <v>187</v>
      </c>
      <c r="BM125" s="213" t="s">
        <v>223</v>
      </c>
    </row>
    <row r="126" s="2" customFormat="1">
      <c r="A126" s="37"/>
      <c r="B126" s="38"/>
      <c r="C126" s="203" t="s">
        <v>224</v>
      </c>
      <c r="D126" s="203" t="s">
        <v>127</v>
      </c>
      <c r="E126" s="204" t="s">
        <v>225</v>
      </c>
      <c r="F126" s="205" t="s">
        <v>226</v>
      </c>
      <c r="G126" s="206" t="s">
        <v>130</v>
      </c>
      <c r="H126" s="207">
        <v>120.8</v>
      </c>
      <c r="I126" s="208"/>
      <c r="J126" s="207">
        <f>ROUND(I126*H126,2)</f>
        <v>0</v>
      </c>
      <c r="K126" s="205" t="s">
        <v>131</v>
      </c>
      <c r="L126" s="43"/>
      <c r="M126" s="209" t="s">
        <v>19</v>
      </c>
      <c r="N126" s="210" t="s">
        <v>43</v>
      </c>
      <c r="O126" s="83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3" t="s">
        <v>187</v>
      </c>
      <c r="AT126" s="213" t="s">
        <v>127</v>
      </c>
      <c r="AU126" s="213" t="s">
        <v>82</v>
      </c>
      <c r="AY126" s="16" t="s">
        <v>124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80</v>
      </c>
      <c r="BK126" s="214">
        <f>ROUND(I126*H126,2)</f>
        <v>0</v>
      </c>
      <c r="BL126" s="16" t="s">
        <v>187</v>
      </c>
      <c r="BM126" s="213" t="s">
        <v>227</v>
      </c>
    </row>
    <row r="127" s="13" customFormat="1">
      <c r="A127" s="13"/>
      <c r="B127" s="215"/>
      <c r="C127" s="216"/>
      <c r="D127" s="217" t="s">
        <v>134</v>
      </c>
      <c r="E127" s="218" t="s">
        <v>19</v>
      </c>
      <c r="F127" s="219" t="s">
        <v>228</v>
      </c>
      <c r="G127" s="216"/>
      <c r="H127" s="220">
        <v>113</v>
      </c>
      <c r="I127" s="221"/>
      <c r="J127" s="216"/>
      <c r="K127" s="216"/>
      <c r="L127" s="222"/>
      <c r="M127" s="223"/>
      <c r="N127" s="224"/>
      <c r="O127" s="224"/>
      <c r="P127" s="224"/>
      <c r="Q127" s="224"/>
      <c r="R127" s="224"/>
      <c r="S127" s="224"/>
      <c r="T127" s="22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6" t="s">
        <v>134</v>
      </c>
      <c r="AU127" s="226" t="s">
        <v>82</v>
      </c>
      <c r="AV127" s="13" t="s">
        <v>82</v>
      </c>
      <c r="AW127" s="13" t="s">
        <v>33</v>
      </c>
      <c r="AX127" s="13" t="s">
        <v>72</v>
      </c>
      <c r="AY127" s="226" t="s">
        <v>124</v>
      </c>
    </row>
    <row r="128" s="13" customFormat="1">
      <c r="A128" s="13"/>
      <c r="B128" s="215"/>
      <c r="C128" s="216"/>
      <c r="D128" s="217" t="s">
        <v>134</v>
      </c>
      <c r="E128" s="218" t="s">
        <v>19</v>
      </c>
      <c r="F128" s="219" t="s">
        <v>229</v>
      </c>
      <c r="G128" s="216"/>
      <c r="H128" s="220">
        <v>7.7999999999999998</v>
      </c>
      <c r="I128" s="221"/>
      <c r="J128" s="216"/>
      <c r="K128" s="216"/>
      <c r="L128" s="222"/>
      <c r="M128" s="223"/>
      <c r="N128" s="224"/>
      <c r="O128" s="224"/>
      <c r="P128" s="224"/>
      <c r="Q128" s="224"/>
      <c r="R128" s="224"/>
      <c r="S128" s="224"/>
      <c r="T128" s="22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6" t="s">
        <v>134</v>
      </c>
      <c r="AU128" s="226" t="s">
        <v>82</v>
      </c>
      <c r="AV128" s="13" t="s">
        <v>82</v>
      </c>
      <c r="AW128" s="13" t="s">
        <v>33</v>
      </c>
      <c r="AX128" s="13" t="s">
        <v>72</v>
      </c>
      <c r="AY128" s="226" t="s">
        <v>124</v>
      </c>
    </row>
    <row r="129" s="14" customFormat="1">
      <c r="A129" s="14"/>
      <c r="B129" s="227"/>
      <c r="C129" s="228"/>
      <c r="D129" s="217" t="s">
        <v>134</v>
      </c>
      <c r="E129" s="229" t="s">
        <v>19</v>
      </c>
      <c r="F129" s="230" t="s">
        <v>151</v>
      </c>
      <c r="G129" s="228"/>
      <c r="H129" s="231">
        <v>120.8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37" t="s">
        <v>134</v>
      </c>
      <c r="AU129" s="237" t="s">
        <v>82</v>
      </c>
      <c r="AV129" s="14" t="s">
        <v>132</v>
      </c>
      <c r="AW129" s="14" t="s">
        <v>33</v>
      </c>
      <c r="AX129" s="14" t="s">
        <v>80</v>
      </c>
      <c r="AY129" s="237" t="s">
        <v>124</v>
      </c>
    </row>
    <row r="130" s="2" customFormat="1" ht="16.5" customHeight="1">
      <c r="A130" s="37"/>
      <c r="B130" s="38"/>
      <c r="C130" s="238" t="s">
        <v>230</v>
      </c>
      <c r="D130" s="238" t="s">
        <v>231</v>
      </c>
      <c r="E130" s="239" t="s">
        <v>232</v>
      </c>
      <c r="F130" s="240" t="s">
        <v>233</v>
      </c>
      <c r="G130" s="241" t="s">
        <v>138</v>
      </c>
      <c r="H130" s="242">
        <v>4.1600000000000001</v>
      </c>
      <c r="I130" s="243"/>
      <c r="J130" s="242">
        <f>ROUND(I130*H130,2)</f>
        <v>0</v>
      </c>
      <c r="K130" s="240" t="s">
        <v>131</v>
      </c>
      <c r="L130" s="244"/>
      <c r="M130" s="245" t="s">
        <v>19</v>
      </c>
      <c r="N130" s="246" t="s">
        <v>43</v>
      </c>
      <c r="O130" s="83"/>
      <c r="P130" s="211">
        <f>O130*H130</f>
        <v>0</v>
      </c>
      <c r="Q130" s="211">
        <v>0.55000000000000004</v>
      </c>
      <c r="R130" s="211">
        <f>Q130*H130</f>
        <v>2.2880000000000003</v>
      </c>
      <c r="S130" s="211">
        <v>0</v>
      </c>
      <c r="T130" s="212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3" t="s">
        <v>234</v>
      </c>
      <c r="AT130" s="213" t="s">
        <v>231</v>
      </c>
      <c r="AU130" s="213" t="s">
        <v>82</v>
      </c>
      <c r="AY130" s="16" t="s">
        <v>124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6" t="s">
        <v>80</v>
      </c>
      <c r="BK130" s="214">
        <f>ROUND(I130*H130,2)</f>
        <v>0</v>
      </c>
      <c r="BL130" s="16" t="s">
        <v>187</v>
      </c>
      <c r="BM130" s="213" t="s">
        <v>235</v>
      </c>
    </row>
    <row r="131" s="2" customFormat="1">
      <c r="A131" s="37"/>
      <c r="B131" s="38"/>
      <c r="C131" s="39"/>
      <c r="D131" s="217" t="s">
        <v>236</v>
      </c>
      <c r="E131" s="39"/>
      <c r="F131" s="247" t="s">
        <v>237</v>
      </c>
      <c r="G131" s="39"/>
      <c r="H131" s="39"/>
      <c r="I131" s="248"/>
      <c r="J131" s="39"/>
      <c r="K131" s="39"/>
      <c r="L131" s="43"/>
      <c r="M131" s="249"/>
      <c r="N131" s="250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236</v>
      </c>
      <c r="AU131" s="16" t="s">
        <v>82</v>
      </c>
    </row>
    <row r="132" s="13" customFormat="1">
      <c r="A132" s="13"/>
      <c r="B132" s="215"/>
      <c r="C132" s="216"/>
      <c r="D132" s="217" t="s">
        <v>134</v>
      </c>
      <c r="E132" s="218" t="s">
        <v>19</v>
      </c>
      <c r="F132" s="219" t="s">
        <v>238</v>
      </c>
      <c r="G132" s="216"/>
      <c r="H132" s="220">
        <v>4.1600000000000001</v>
      </c>
      <c r="I132" s="221"/>
      <c r="J132" s="216"/>
      <c r="K132" s="216"/>
      <c r="L132" s="222"/>
      <c r="M132" s="223"/>
      <c r="N132" s="224"/>
      <c r="O132" s="224"/>
      <c r="P132" s="224"/>
      <c r="Q132" s="224"/>
      <c r="R132" s="224"/>
      <c r="S132" s="224"/>
      <c r="T132" s="22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6" t="s">
        <v>134</v>
      </c>
      <c r="AU132" s="226" t="s">
        <v>82</v>
      </c>
      <c r="AV132" s="13" t="s">
        <v>82</v>
      </c>
      <c r="AW132" s="13" t="s">
        <v>33</v>
      </c>
      <c r="AX132" s="13" t="s">
        <v>80</v>
      </c>
      <c r="AY132" s="226" t="s">
        <v>124</v>
      </c>
    </row>
    <row r="133" s="2" customFormat="1">
      <c r="A133" s="37"/>
      <c r="B133" s="38"/>
      <c r="C133" s="203" t="s">
        <v>7</v>
      </c>
      <c r="D133" s="203" t="s">
        <v>127</v>
      </c>
      <c r="E133" s="204" t="s">
        <v>239</v>
      </c>
      <c r="F133" s="205" t="s">
        <v>240</v>
      </c>
      <c r="G133" s="206" t="s">
        <v>130</v>
      </c>
      <c r="H133" s="207">
        <v>26.16</v>
      </c>
      <c r="I133" s="208"/>
      <c r="J133" s="207">
        <f>ROUND(I133*H133,2)</f>
        <v>0</v>
      </c>
      <c r="K133" s="205" t="s">
        <v>131</v>
      </c>
      <c r="L133" s="43"/>
      <c r="M133" s="209" t="s">
        <v>19</v>
      </c>
      <c r="N133" s="210" t="s">
        <v>43</v>
      </c>
      <c r="O133" s="83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3" t="s">
        <v>187</v>
      </c>
      <c r="AT133" s="213" t="s">
        <v>127</v>
      </c>
      <c r="AU133" s="213" t="s">
        <v>82</v>
      </c>
      <c r="AY133" s="16" t="s">
        <v>124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80</v>
      </c>
      <c r="BK133" s="214">
        <f>ROUND(I133*H133,2)</f>
        <v>0</v>
      </c>
      <c r="BL133" s="16" t="s">
        <v>187</v>
      </c>
      <c r="BM133" s="213" t="s">
        <v>241</v>
      </c>
    </row>
    <row r="134" s="13" customFormat="1">
      <c r="A134" s="13"/>
      <c r="B134" s="215"/>
      <c r="C134" s="216"/>
      <c r="D134" s="217" t="s">
        <v>134</v>
      </c>
      <c r="E134" s="218" t="s">
        <v>19</v>
      </c>
      <c r="F134" s="219" t="s">
        <v>242</v>
      </c>
      <c r="G134" s="216"/>
      <c r="H134" s="220">
        <v>20.16</v>
      </c>
      <c r="I134" s="221"/>
      <c r="J134" s="216"/>
      <c r="K134" s="216"/>
      <c r="L134" s="222"/>
      <c r="M134" s="223"/>
      <c r="N134" s="224"/>
      <c r="O134" s="224"/>
      <c r="P134" s="224"/>
      <c r="Q134" s="224"/>
      <c r="R134" s="224"/>
      <c r="S134" s="224"/>
      <c r="T134" s="22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6" t="s">
        <v>134</v>
      </c>
      <c r="AU134" s="226" t="s">
        <v>82</v>
      </c>
      <c r="AV134" s="13" t="s">
        <v>82</v>
      </c>
      <c r="AW134" s="13" t="s">
        <v>33</v>
      </c>
      <c r="AX134" s="13" t="s">
        <v>72</v>
      </c>
      <c r="AY134" s="226" t="s">
        <v>124</v>
      </c>
    </row>
    <row r="135" s="13" customFormat="1">
      <c r="A135" s="13"/>
      <c r="B135" s="215"/>
      <c r="C135" s="216"/>
      <c r="D135" s="217" t="s">
        <v>134</v>
      </c>
      <c r="E135" s="218" t="s">
        <v>19</v>
      </c>
      <c r="F135" s="219" t="s">
        <v>243</v>
      </c>
      <c r="G135" s="216"/>
      <c r="H135" s="220">
        <v>6</v>
      </c>
      <c r="I135" s="221"/>
      <c r="J135" s="216"/>
      <c r="K135" s="216"/>
      <c r="L135" s="222"/>
      <c r="M135" s="223"/>
      <c r="N135" s="224"/>
      <c r="O135" s="224"/>
      <c r="P135" s="224"/>
      <c r="Q135" s="224"/>
      <c r="R135" s="224"/>
      <c r="S135" s="224"/>
      <c r="T135" s="22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6" t="s">
        <v>134</v>
      </c>
      <c r="AU135" s="226" t="s">
        <v>82</v>
      </c>
      <c r="AV135" s="13" t="s">
        <v>82</v>
      </c>
      <c r="AW135" s="13" t="s">
        <v>33</v>
      </c>
      <c r="AX135" s="13" t="s">
        <v>72</v>
      </c>
      <c r="AY135" s="226" t="s">
        <v>124</v>
      </c>
    </row>
    <row r="136" s="14" customFormat="1">
      <c r="A136" s="14"/>
      <c r="B136" s="227"/>
      <c r="C136" s="228"/>
      <c r="D136" s="217" t="s">
        <v>134</v>
      </c>
      <c r="E136" s="229" t="s">
        <v>19</v>
      </c>
      <c r="F136" s="230" t="s">
        <v>151</v>
      </c>
      <c r="G136" s="228"/>
      <c r="H136" s="231">
        <v>26.16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37" t="s">
        <v>134</v>
      </c>
      <c r="AU136" s="237" t="s">
        <v>82</v>
      </c>
      <c r="AV136" s="14" t="s">
        <v>132</v>
      </c>
      <c r="AW136" s="14" t="s">
        <v>33</v>
      </c>
      <c r="AX136" s="14" t="s">
        <v>80</v>
      </c>
      <c r="AY136" s="237" t="s">
        <v>124</v>
      </c>
    </row>
    <row r="137" s="2" customFormat="1" ht="16.5" customHeight="1">
      <c r="A137" s="37"/>
      <c r="B137" s="38"/>
      <c r="C137" s="238" t="s">
        <v>244</v>
      </c>
      <c r="D137" s="238" t="s">
        <v>231</v>
      </c>
      <c r="E137" s="239" t="s">
        <v>245</v>
      </c>
      <c r="F137" s="240" t="s">
        <v>246</v>
      </c>
      <c r="G137" s="241" t="s">
        <v>130</v>
      </c>
      <c r="H137" s="242">
        <v>31.390000000000001</v>
      </c>
      <c r="I137" s="243"/>
      <c r="J137" s="242">
        <f>ROUND(I137*H137,2)</f>
        <v>0</v>
      </c>
      <c r="K137" s="240" t="s">
        <v>131</v>
      </c>
      <c r="L137" s="244"/>
      <c r="M137" s="245" t="s">
        <v>19</v>
      </c>
      <c r="N137" s="246" t="s">
        <v>43</v>
      </c>
      <c r="O137" s="83"/>
      <c r="P137" s="211">
        <f>O137*H137</f>
        <v>0</v>
      </c>
      <c r="Q137" s="211">
        <v>0.0073499999999999998</v>
      </c>
      <c r="R137" s="211">
        <f>Q137*H137</f>
        <v>0.23071649999999999</v>
      </c>
      <c r="S137" s="211">
        <v>0</v>
      </c>
      <c r="T137" s="212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3" t="s">
        <v>234</v>
      </c>
      <c r="AT137" s="213" t="s">
        <v>231</v>
      </c>
      <c r="AU137" s="213" t="s">
        <v>82</v>
      </c>
      <c r="AY137" s="16" t="s">
        <v>124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80</v>
      </c>
      <c r="BK137" s="214">
        <f>ROUND(I137*H137,2)</f>
        <v>0</v>
      </c>
      <c r="BL137" s="16" t="s">
        <v>187</v>
      </c>
      <c r="BM137" s="213" t="s">
        <v>247</v>
      </c>
    </row>
    <row r="138" s="13" customFormat="1">
      <c r="A138" s="13"/>
      <c r="B138" s="215"/>
      <c r="C138" s="216"/>
      <c r="D138" s="217" t="s">
        <v>134</v>
      </c>
      <c r="E138" s="216"/>
      <c r="F138" s="219" t="s">
        <v>248</v>
      </c>
      <c r="G138" s="216"/>
      <c r="H138" s="220">
        <v>31.390000000000001</v>
      </c>
      <c r="I138" s="221"/>
      <c r="J138" s="216"/>
      <c r="K138" s="216"/>
      <c r="L138" s="222"/>
      <c r="M138" s="223"/>
      <c r="N138" s="224"/>
      <c r="O138" s="224"/>
      <c r="P138" s="224"/>
      <c r="Q138" s="224"/>
      <c r="R138" s="224"/>
      <c r="S138" s="224"/>
      <c r="T138" s="22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6" t="s">
        <v>134</v>
      </c>
      <c r="AU138" s="226" t="s">
        <v>82</v>
      </c>
      <c r="AV138" s="13" t="s">
        <v>82</v>
      </c>
      <c r="AW138" s="13" t="s">
        <v>4</v>
      </c>
      <c r="AX138" s="13" t="s">
        <v>80</v>
      </c>
      <c r="AY138" s="226" t="s">
        <v>124</v>
      </c>
    </row>
    <row r="139" s="2" customFormat="1" ht="16.5" customHeight="1">
      <c r="A139" s="37"/>
      <c r="B139" s="38"/>
      <c r="C139" s="203" t="s">
        <v>249</v>
      </c>
      <c r="D139" s="203" t="s">
        <v>127</v>
      </c>
      <c r="E139" s="204" t="s">
        <v>250</v>
      </c>
      <c r="F139" s="205" t="s">
        <v>251</v>
      </c>
      <c r="G139" s="206" t="s">
        <v>192</v>
      </c>
      <c r="H139" s="207">
        <v>202.80000000000001</v>
      </c>
      <c r="I139" s="208"/>
      <c r="J139" s="207">
        <f>ROUND(I139*H139,2)</f>
        <v>0</v>
      </c>
      <c r="K139" s="205" t="s">
        <v>131</v>
      </c>
      <c r="L139" s="43"/>
      <c r="M139" s="209" t="s">
        <v>19</v>
      </c>
      <c r="N139" s="210" t="s">
        <v>43</v>
      </c>
      <c r="O139" s="83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3" t="s">
        <v>187</v>
      </c>
      <c r="AT139" s="213" t="s">
        <v>127</v>
      </c>
      <c r="AU139" s="213" t="s">
        <v>82</v>
      </c>
      <c r="AY139" s="16" t="s">
        <v>124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6" t="s">
        <v>80</v>
      </c>
      <c r="BK139" s="214">
        <f>ROUND(I139*H139,2)</f>
        <v>0</v>
      </c>
      <c r="BL139" s="16" t="s">
        <v>187</v>
      </c>
      <c r="BM139" s="213" t="s">
        <v>252</v>
      </c>
    </row>
    <row r="140" s="13" customFormat="1">
      <c r="A140" s="13"/>
      <c r="B140" s="215"/>
      <c r="C140" s="216"/>
      <c r="D140" s="217" t="s">
        <v>134</v>
      </c>
      <c r="E140" s="218" t="s">
        <v>19</v>
      </c>
      <c r="F140" s="219" t="s">
        <v>253</v>
      </c>
      <c r="G140" s="216"/>
      <c r="H140" s="220">
        <v>202.80000000000001</v>
      </c>
      <c r="I140" s="221"/>
      <c r="J140" s="216"/>
      <c r="K140" s="216"/>
      <c r="L140" s="222"/>
      <c r="M140" s="223"/>
      <c r="N140" s="224"/>
      <c r="O140" s="224"/>
      <c r="P140" s="224"/>
      <c r="Q140" s="224"/>
      <c r="R140" s="224"/>
      <c r="S140" s="224"/>
      <c r="T140" s="22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6" t="s">
        <v>134</v>
      </c>
      <c r="AU140" s="226" t="s">
        <v>82</v>
      </c>
      <c r="AV140" s="13" t="s">
        <v>82</v>
      </c>
      <c r="AW140" s="13" t="s">
        <v>33</v>
      </c>
      <c r="AX140" s="13" t="s">
        <v>80</v>
      </c>
      <c r="AY140" s="226" t="s">
        <v>124</v>
      </c>
    </row>
    <row r="141" s="2" customFormat="1" ht="16.5" customHeight="1">
      <c r="A141" s="37"/>
      <c r="B141" s="38"/>
      <c r="C141" s="238" t="s">
        <v>254</v>
      </c>
      <c r="D141" s="238" t="s">
        <v>231</v>
      </c>
      <c r="E141" s="239" t="s">
        <v>255</v>
      </c>
      <c r="F141" s="240" t="s">
        <v>256</v>
      </c>
      <c r="G141" s="241" t="s">
        <v>138</v>
      </c>
      <c r="H141" s="242">
        <v>0.56000000000000005</v>
      </c>
      <c r="I141" s="243"/>
      <c r="J141" s="242">
        <f>ROUND(I141*H141,2)</f>
        <v>0</v>
      </c>
      <c r="K141" s="240" t="s">
        <v>131</v>
      </c>
      <c r="L141" s="244"/>
      <c r="M141" s="245" t="s">
        <v>19</v>
      </c>
      <c r="N141" s="246" t="s">
        <v>43</v>
      </c>
      <c r="O141" s="83"/>
      <c r="P141" s="211">
        <f>O141*H141</f>
        <v>0</v>
      </c>
      <c r="Q141" s="211">
        <v>0.55000000000000004</v>
      </c>
      <c r="R141" s="211">
        <f>Q141*H141</f>
        <v>0.30800000000000005</v>
      </c>
      <c r="S141" s="211">
        <v>0</v>
      </c>
      <c r="T141" s="212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3" t="s">
        <v>234</v>
      </c>
      <c r="AT141" s="213" t="s">
        <v>231</v>
      </c>
      <c r="AU141" s="213" t="s">
        <v>82</v>
      </c>
      <c r="AY141" s="16" t="s">
        <v>124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80</v>
      </c>
      <c r="BK141" s="214">
        <f>ROUND(I141*H141,2)</f>
        <v>0</v>
      </c>
      <c r="BL141" s="16" t="s">
        <v>187</v>
      </c>
      <c r="BM141" s="213" t="s">
        <v>257</v>
      </c>
    </row>
    <row r="142" s="13" customFormat="1">
      <c r="A142" s="13"/>
      <c r="B142" s="215"/>
      <c r="C142" s="216"/>
      <c r="D142" s="217" t="s">
        <v>134</v>
      </c>
      <c r="E142" s="218" t="s">
        <v>19</v>
      </c>
      <c r="F142" s="219" t="s">
        <v>258</v>
      </c>
      <c r="G142" s="216"/>
      <c r="H142" s="220">
        <v>0.56000000000000005</v>
      </c>
      <c r="I142" s="221"/>
      <c r="J142" s="216"/>
      <c r="K142" s="216"/>
      <c r="L142" s="222"/>
      <c r="M142" s="223"/>
      <c r="N142" s="224"/>
      <c r="O142" s="224"/>
      <c r="P142" s="224"/>
      <c r="Q142" s="224"/>
      <c r="R142" s="224"/>
      <c r="S142" s="224"/>
      <c r="T142" s="22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6" t="s">
        <v>134</v>
      </c>
      <c r="AU142" s="226" t="s">
        <v>82</v>
      </c>
      <c r="AV142" s="13" t="s">
        <v>82</v>
      </c>
      <c r="AW142" s="13" t="s">
        <v>33</v>
      </c>
      <c r="AX142" s="13" t="s">
        <v>80</v>
      </c>
      <c r="AY142" s="226" t="s">
        <v>124</v>
      </c>
    </row>
    <row r="143" s="2" customFormat="1" ht="21.75" customHeight="1">
      <c r="A143" s="37"/>
      <c r="B143" s="38"/>
      <c r="C143" s="203" t="s">
        <v>259</v>
      </c>
      <c r="D143" s="203" t="s">
        <v>127</v>
      </c>
      <c r="E143" s="204" t="s">
        <v>260</v>
      </c>
      <c r="F143" s="205" t="s">
        <v>261</v>
      </c>
      <c r="G143" s="206" t="s">
        <v>138</v>
      </c>
      <c r="H143" s="207">
        <v>10.67</v>
      </c>
      <c r="I143" s="208"/>
      <c r="J143" s="207">
        <f>ROUND(I143*H143,2)</f>
        <v>0</v>
      </c>
      <c r="K143" s="205" t="s">
        <v>131</v>
      </c>
      <c r="L143" s="43"/>
      <c r="M143" s="209" t="s">
        <v>19</v>
      </c>
      <c r="N143" s="210" t="s">
        <v>43</v>
      </c>
      <c r="O143" s="83"/>
      <c r="P143" s="211">
        <f>O143*H143</f>
        <v>0</v>
      </c>
      <c r="Q143" s="211">
        <v>0.023369999999999998</v>
      </c>
      <c r="R143" s="211">
        <f>Q143*H143</f>
        <v>0.24935789999999999</v>
      </c>
      <c r="S143" s="211">
        <v>0</v>
      </c>
      <c r="T143" s="212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3" t="s">
        <v>187</v>
      </c>
      <c r="AT143" s="213" t="s">
        <v>127</v>
      </c>
      <c r="AU143" s="213" t="s">
        <v>82</v>
      </c>
      <c r="AY143" s="16" t="s">
        <v>124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80</v>
      </c>
      <c r="BK143" s="214">
        <f>ROUND(I143*H143,2)</f>
        <v>0</v>
      </c>
      <c r="BL143" s="16" t="s">
        <v>187</v>
      </c>
      <c r="BM143" s="213" t="s">
        <v>262</v>
      </c>
    </row>
    <row r="144" s="13" customFormat="1">
      <c r="A144" s="13"/>
      <c r="B144" s="215"/>
      <c r="C144" s="216"/>
      <c r="D144" s="217" t="s">
        <v>134</v>
      </c>
      <c r="E144" s="218" t="s">
        <v>19</v>
      </c>
      <c r="F144" s="219" t="s">
        <v>263</v>
      </c>
      <c r="G144" s="216"/>
      <c r="H144" s="220">
        <v>10.67</v>
      </c>
      <c r="I144" s="221"/>
      <c r="J144" s="216"/>
      <c r="K144" s="216"/>
      <c r="L144" s="222"/>
      <c r="M144" s="223"/>
      <c r="N144" s="224"/>
      <c r="O144" s="224"/>
      <c r="P144" s="224"/>
      <c r="Q144" s="224"/>
      <c r="R144" s="224"/>
      <c r="S144" s="224"/>
      <c r="T144" s="22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6" t="s">
        <v>134</v>
      </c>
      <c r="AU144" s="226" t="s">
        <v>82</v>
      </c>
      <c r="AV144" s="13" t="s">
        <v>82</v>
      </c>
      <c r="AW144" s="13" t="s">
        <v>33</v>
      </c>
      <c r="AX144" s="13" t="s">
        <v>80</v>
      </c>
      <c r="AY144" s="226" t="s">
        <v>124</v>
      </c>
    </row>
    <row r="145" s="2" customFormat="1">
      <c r="A145" s="37"/>
      <c r="B145" s="38"/>
      <c r="C145" s="203" t="s">
        <v>264</v>
      </c>
      <c r="D145" s="203" t="s">
        <v>127</v>
      </c>
      <c r="E145" s="204" t="s">
        <v>265</v>
      </c>
      <c r="F145" s="205" t="s">
        <v>266</v>
      </c>
      <c r="G145" s="206" t="s">
        <v>146</v>
      </c>
      <c r="H145" s="207">
        <v>6.71</v>
      </c>
      <c r="I145" s="208"/>
      <c r="J145" s="207">
        <f>ROUND(I145*H145,2)</f>
        <v>0</v>
      </c>
      <c r="K145" s="205" t="s">
        <v>131</v>
      </c>
      <c r="L145" s="43"/>
      <c r="M145" s="209" t="s">
        <v>19</v>
      </c>
      <c r="N145" s="210" t="s">
        <v>43</v>
      </c>
      <c r="O145" s="83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3" t="s">
        <v>187</v>
      </c>
      <c r="AT145" s="213" t="s">
        <v>127</v>
      </c>
      <c r="AU145" s="213" t="s">
        <v>82</v>
      </c>
      <c r="AY145" s="16" t="s">
        <v>124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80</v>
      </c>
      <c r="BK145" s="214">
        <f>ROUND(I145*H145,2)</f>
        <v>0</v>
      </c>
      <c r="BL145" s="16" t="s">
        <v>187</v>
      </c>
      <c r="BM145" s="213" t="s">
        <v>267</v>
      </c>
    </row>
    <row r="146" s="12" customFormat="1" ht="22.8" customHeight="1">
      <c r="A146" s="12"/>
      <c r="B146" s="187"/>
      <c r="C146" s="188"/>
      <c r="D146" s="189" t="s">
        <v>71</v>
      </c>
      <c r="E146" s="201" t="s">
        <v>268</v>
      </c>
      <c r="F146" s="201" t="s">
        <v>269</v>
      </c>
      <c r="G146" s="188"/>
      <c r="H146" s="188"/>
      <c r="I146" s="191"/>
      <c r="J146" s="202">
        <f>BK146</f>
        <v>0</v>
      </c>
      <c r="K146" s="188"/>
      <c r="L146" s="193"/>
      <c r="M146" s="194"/>
      <c r="N146" s="195"/>
      <c r="O146" s="195"/>
      <c r="P146" s="196">
        <f>SUM(P147:P166)</f>
        <v>0</v>
      </c>
      <c r="Q146" s="195"/>
      <c r="R146" s="196">
        <f>SUM(R147:R166)</f>
        <v>1.8734540000000002</v>
      </c>
      <c r="S146" s="195"/>
      <c r="T146" s="197">
        <f>SUM(T147:T166)</f>
        <v>0.26214199999999999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98" t="s">
        <v>82</v>
      </c>
      <c r="AT146" s="199" t="s">
        <v>71</v>
      </c>
      <c r="AU146" s="199" t="s">
        <v>80</v>
      </c>
      <c r="AY146" s="198" t="s">
        <v>124</v>
      </c>
      <c r="BK146" s="200">
        <f>SUM(BK147:BK166)</f>
        <v>0</v>
      </c>
    </row>
    <row r="147" s="2" customFormat="1" ht="16.5" customHeight="1">
      <c r="A147" s="37"/>
      <c r="B147" s="38"/>
      <c r="C147" s="203" t="s">
        <v>270</v>
      </c>
      <c r="D147" s="203" t="s">
        <v>127</v>
      </c>
      <c r="E147" s="204" t="s">
        <v>271</v>
      </c>
      <c r="F147" s="205" t="s">
        <v>272</v>
      </c>
      <c r="G147" s="206" t="s">
        <v>192</v>
      </c>
      <c r="H147" s="207">
        <v>31.199999999999999</v>
      </c>
      <c r="I147" s="208"/>
      <c r="J147" s="207">
        <f>ROUND(I147*H147,2)</f>
        <v>0</v>
      </c>
      <c r="K147" s="205" t="s">
        <v>131</v>
      </c>
      <c r="L147" s="43"/>
      <c r="M147" s="209" t="s">
        <v>19</v>
      </c>
      <c r="N147" s="210" t="s">
        <v>43</v>
      </c>
      <c r="O147" s="83"/>
      <c r="P147" s="211">
        <f>O147*H147</f>
        <v>0</v>
      </c>
      <c r="Q147" s="211">
        <v>0</v>
      </c>
      <c r="R147" s="211">
        <f>Q147*H147</f>
        <v>0</v>
      </c>
      <c r="S147" s="211">
        <v>0.0016999999999999999</v>
      </c>
      <c r="T147" s="212">
        <f>S147*H147</f>
        <v>0.053039999999999997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3" t="s">
        <v>187</v>
      </c>
      <c r="AT147" s="213" t="s">
        <v>127</v>
      </c>
      <c r="AU147" s="213" t="s">
        <v>82</v>
      </c>
      <c r="AY147" s="16" t="s">
        <v>124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80</v>
      </c>
      <c r="BK147" s="214">
        <f>ROUND(I147*H147,2)</f>
        <v>0</v>
      </c>
      <c r="BL147" s="16" t="s">
        <v>187</v>
      </c>
      <c r="BM147" s="213" t="s">
        <v>273</v>
      </c>
    </row>
    <row r="148" s="13" customFormat="1">
      <c r="A148" s="13"/>
      <c r="B148" s="215"/>
      <c r="C148" s="216"/>
      <c r="D148" s="217" t="s">
        <v>134</v>
      </c>
      <c r="E148" s="218" t="s">
        <v>19</v>
      </c>
      <c r="F148" s="219" t="s">
        <v>274</v>
      </c>
      <c r="G148" s="216"/>
      <c r="H148" s="220">
        <v>31.199999999999999</v>
      </c>
      <c r="I148" s="221"/>
      <c r="J148" s="216"/>
      <c r="K148" s="216"/>
      <c r="L148" s="222"/>
      <c r="M148" s="223"/>
      <c r="N148" s="224"/>
      <c r="O148" s="224"/>
      <c r="P148" s="224"/>
      <c r="Q148" s="224"/>
      <c r="R148" s="224"/>
      <c r="S148" s="224"/>
      <c r="T148" s="22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6" t="s">
        <v>134</v>
      </c>
      <c r="AU148" s="226" t="s">
        <v>82</v>
      </c>
      <c r="AV148" s="13" t="s">
        <v>82</v>
      </c>
      <c r="AW148" s="13" t="s">
        <v>33</v>
      </c>
      <c r="AX148" s="13" t="s">
        <v>80</v>
      </c>
      <c r="AY148" s="226" t="s">
        <v>124</v>
      </c>
    </row>
    <row r="149" s="2" customFormat="1" ht="16.5" customHeight="1">
      <c r="A149" s="37"/>
      <c r="B149" s="38"/>
      <c r="C149" s="203" t="s">
        <v>275</v>
      </c>
      <c r="D149" s="203" t="s">
        <v>127</v>
      </c>
      <c r="E149" s="204" t="s">
        <v>276</v>
      </c>
      <c r="F149" s="205" t="s">
        <v>277</v>
      </c>
      <c r="G149" s="206" t="s">
        <v>192</v>
      </c>
      <c r="H149" s="207">
        <v>28.800000000000001</v>
      </c>
      <c r="I149" s="208"/>
      <c r="J149" s="207">
        <f>ROUND(I149*H149,2)</f>
        <v>0</v>
      </c>
      <c r="K149" s="205" t="s">
        <v>131</v>
      </c>
      <c r="L149" s="43"/>
      <c r="M149" s="209" t="s">
        <v>19</v>
      </c>
      <c r="N149" s="210" t="s">
        <v>43</v>
      </c>
      <c r="O149" s="83"/>
      <c r="P149" s="211">
        <f>O149*H149</f>
        <v>0</v>
      </c>
      <c r="Q149" s="211">
        <v>0</v>
      </c>
      <c r="R149" s="211">
        <f>Q149*H149</f>
        <v>0</v>
      </c>
      <c r="S149" s="211">
        <v>0.0017700000000000001</v>
      </c>
      <c r="T149" s="212">
        <f>S149*H149</f>
        <v>0.050976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3" t="s">
        <v>187</v>
      </c>
      <c r="AT149" s="213" t="s">
        <v>127</v>
      </c>
      <c r="AU149" s="213" t="s">
        <v>82</v>
      </c>
      <c r="AY149" s="16" t="s">
        <v>124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80</v>
      </c>
      <c r="BK149" s="214">
        <f>ROUND(I149*H149,2)</f>
        <v>0</v>
      </c>
      <c r="BL149" s="16" t="s">
        <v>187</v>
      </c>
      <c r="BM149" s="213" t="s">
        <v>278</v>
      </c>
    </row>
    <row r="150" s="13" customFormat="1">
      <c r="A150" s="13"/>
      <c r="B150" s="215"/>
      <c r="C150" s="216"/>
      <c r="D150" s="217" t="s">
        <v>134</v>
      </c>
      <c r="E150" s="218" t="s">
        <v>19</v>
      </c>
      <c r="F150" s="219" t="s">
        <v>135</v>
      </c>
      <c r="G150" s="216"/>
      <c r="H150" s="220">
        <v>28.800000000000001</v>
      </c>
      <c r="I150" s="221"/>
      <c r="J150" s="216"/>
      <c r="K150" s="216"/>
      <c r="L150" s="222"/>
      <c r="M150" s="223"/>
      <c r="N150" s="224"/>
      <c r="O150" s="224"/>
      <c r="P150" s="224"/>
      <c r="Q150" s="224"/>
      <c r="R150" s="224"/>
      <c r="S150" s="224"/>
      <c r="T150" s="22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6" t="s">
        <v>134</v>
      </c>
      <c r="AU150" s="226" t="s">
        <v>82</v>
      </c>
      <c r="AV150" s="13" t="s">
        <v>82</v>
      </c>
      <c r="AW150" s="13" t="s">
        <v>33</v>
      </c>
      <c r="AX150" s="13" t="s">
        <v>80</v>
      </c>
      <c r="AY150" s="226" t="s">
        <v>124</v>
      </c>
    </row>
    <row r="151" s="2" customFormat="1" ht="16.5" customHeight="1">
      <c r="A151" s="37"/>
      <c r="B151" s="38"/>
      <c r="C151" s="203" t="s">
        <v>279</v>
      </c>
      <c r="D151" s="203" t="s">
        <v>127</v>
      </c>
      <c r="E151" s="204" t="s">
        <v>280</v>
      </c>
      <c r="F151" s="205" t="s">
        <v>281</v>
      </c>
      <c r="G151" s="206" t="s">
        <v>192</v>
      </c>
      <c r="H151" s="207">
        <v>17.399999999999999</v>
      </c>
      <c r="I151" s="208"/>
      <c r="J151" s="207">
        <f>ROUND(I151*H151,2)</f>
        <v>0</v>
      </c>
      <c r="K151" s="205" t="s">
        <v>131</v>
      </c>
      <c r="L151" s="43"/>
      <c r="M151" s="209" t="s">
        <v>19</v>
      </c>
      <c r="N151" s="210" t="s">
        <v>43</v>
      </c>
      <c r="O151" s="83"/>
      <c r="P151" s="211">
        <f>O151*H151</f>
        <v>0</v>
      </c>
      <c r="Q151" s="211">
        <v>0</v>
      </c>
      <c r="R151" s="211">
        <f>Q151*H151</f>
        <v>0</v>
      </c>
      <c r="S151" s="211">
        <v>0.00175</v>
      </c>
      <c r="T151" s="212">
        <f>S151*H151</f>
        <v>0.030449999999999998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3" t="s">
        <v>187</v>
      </c>
      <c r="AT151" s="213" t="s">
        <v>127</v>
      </c>
      <c r="AU151" s="213" t="s">
        <v>82</v>
      </c>
      <c r="AY151" s="16" t="s">
        <v>124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80</v>
      </c>
      <c r="BK151" s="214">
        <f>ROUND(I151*H151,2)</f>
        <v>0</v>
      </c>
      <c r="BL151" s="16" t="s">
        <v>187</v>
      </c>
      <c r="BM151" s="213" t="s">
        <v>282</v>
      </c>
    </row>
    <row r="152" s="13" customFormat="1">
      <c r="A152" s="13"/>
      <c r="B152" s="215"/>
      <c r="C152" s="216"/>
      <c r="D152" s="217" t="s">
        <v>134</v>
      </c>
      <c r="E152" s="218" t="s">
        <v>19</v>
      </c>
      <c r="F152" s="219" t="s">
        <v>283</v>
      </c>
      <c r="G152" s="216"/>
      <c r="H152" s="220">
        <v>17.399999999999999</v>
      </c>
      <c r="I152" s="221"/>
      <c r="J152" s="216"/>
      <c r="K152" s="216"/>
      <c r="L152" s="222"/>
      <c r="M152" s="223"/>
      <c r="N152" s="224"/>
      <c r="O152" s="224"/>
      <c r="P152" s="224"/>
      <c r="Q152" s="224"/>
      <c r="R152" s="224"/>
      <c r="S152" s="224"/>
      <c r="T152" s="22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6" t="s">
        <v>134</v>
      </c>
      <c r="AU152" s="226" t="s">
        <v>82</v>
      </c>
      <c r="AV152" s="13" t="s">
        <v>82</v>
      </c>
      <c r="AW152" s="13" t="s">
        <v>33</v>
      </c>
      <c r="AX152" s="13" t="s">
        <v>80</v>
      </c>
      <c r="AY152" s="226" t="s">
        <v>124</v>
      </c>
    </row>
    <row r="153" s="2" customFormat="1" ht="16.5" customHeight="1">
      <c r="A153" s="37"/>
      <c r="B153" s="38"/>
      <c r="C153" s="203" t="s">
        <v>284</v>
      </c>
      <c r="D153" s="203" t="s">
        <v>127</v>
      </c>
      <c r="E153" s="204" t="s">
        <v>285</v>
      </c>
      <c r="F153" s="205" t="s">
        <v>286</v>
      </c>
      <c r="G153" s="206" t="s">
        <v>192</v>
      </c>
      <c r="H153" s="207">
        <v>28.800000000000001</v>
      </c>
      <c r="I153" s="208"/>
      <c r="J153" s="207">
        <f>ROUND(I153*H153,2)</f>
        <v>0</v>
      </c>
      <c r="K153" s="205" t="s">
        <v>131</v>
      </c>
      <c r="L153" s="43"/>
      <c r="M153" s="209" t="s">
        <v>19</v>
      </c>
      <c r="N153" s="210" t="s">
        <v>43</v>
      </c>
      <c r="O153" s="83"/>
      <c r="P153" s="211">
        <f>O153*H153</f>
        <v>0</v>
      </c>
      <c r="Q153" s="211">
        <v>0</v>
      </c>
      <c r="R153" s="211">
        <f>Q153*H153</f>
        <v>0</v>
      </c>
      <c r="S153" s="211">
        <v>0.0025999999999999999</v>
      </c>
      <c r="T153" s="212">
        <f>S153*H153</f>
        <v>0.074880000000000002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3" t="s">
        <v>187</v>
      </c>
      <c r="AT153" s="213" t="s">
        <v>127</v>
      </c>
      <c r="AU153" s="213" t="s">
        <v>82</v>
      </c>
      <c r="AY153" s="16" t="s">
        <v>124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80</v>
      </c>
      <c r="BK153" s="214">
        <f>ROUND(I153*H153,2)</f>
        <v>0</v>
      </c>
      <c r="BL153" s="16" t="s">
        <v>187</v>
      </c>
      <c r="BM153" s="213" t="s">
        <v>287</v>
      </c>
    </row>
    <row r="154" s="2" customFormat="1" ht="16.5" customHeight="1">
      <c r="A154" s="37"/>
      <c r="B154" s="38"/>
      <c r="C154" s="203" t="s">
        <v>288</v>
      </c>
      <c r="D154" s="203" t="s">
        <v>127</v>
      </c>
      <c r="E154" s="204" t="s">
        <v>289</v>
      </c>
      <c r="F154" s="205" t="s">
        <v>290</v>
      </c>
      <c r="G154" s="206" t="s">
        <v>192</v>
      </c>
      <c r="H154" s="207">
        <v>13.4</v>
      </c>
      <c r="I154" s="208"/>
      <c r="J154" s="207">
        <f>ROUND(I154*H154,2)</f>
        <v>0</v>
      </c>
      <c r="K154" s="205" t="s">
        <v>131</v>
      </c>
      <c r="L154" s="43"/>
      <c r="M154" s="209" t="s">
        <v>19</v>
      </c>
      <c r="N154" s="210" t="s">
        <v>43</v>
      </c>
      <c r="O154" s="83"/>
      <c r="P154" s="211">
        <f>O154*H154</f>
        <v>0</v>
      </c>
      <c r="Q154" s="211">
        <v>0</v>
      </c>
      <c r="R154" s="211">
        <f>Q154*H154</f>
        <v>0</v>
      </c>
      <c r="S154" s="211">
        <v>0.0039399999999999999</v>
      </c>
      <c r="T154" s="212">
        <f>S154*H154</f>
        <v>0.052796000000000003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3" t="s">
        <v>187</v>
      </c>
      <c r="AT154" s="213" t="s">
        <v>127</v>
      </c>
      <c r="AU154" s="213" t="s">
        <v>82</v>
      </c>
      <c r="AY154" s="16" t="s">
        <v>124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6" t="s">
        <v>80</v>
      </c>
      <c r="BK154" s="214">
        <f>ROUND(I154*H154,2)</f>
        <v>0</v>
      </c>
      <c r="BL154" s="16" t="s">
        <v>187</v>
      </c>
      <c r="BM154" s="213" t="s">
        <v>291</v>
      </c>
    </row>
    <row r="155" s="13" customFormat="1">
      <c r="A155" s="13"/>
      <c r="B155" s="215"/>
      <c r="C155" s="216"/>
      <c r="D155" s="217" t="s">
        <v>134</v>
      </c>
      <c r="E155" s="218" t="s">
        <v>19</v>
      </c>
      <c r="F155" s="219" t="s">
        <v>292</v>
      </c>
      <c r="G155" s="216"/>
      <c r="H155" s="220">
        <v>13.4</v>
      </c>
      <c r="I155" s="221"/>
      <c r="J155" s="216"/>
      <c r="K155" s="216"/>
      <c r="L155" s="222"/>
      <c r="M155" s="223"/>
      <c r="N155" s="224"/>
      <c r="O155" s="224"/>
      <c r="P155" s="224"/>
      <c r="Q155" s="224"/>
      <c r="R155" s="224"/>
      <c r="S155" s="224"/>
      <c r="T155" s="22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6" t="s">
        <v>134</v>
      </c>
      <c r="AU155" s="226" t="s">
        <v>82</v>
      </c>
      <c r="AV155" s="13" t="s">
        <v>82</v>
      </c>
      <c r="AW155" s="13" t="s">
        <v>33</v>
      </c>
      <c r="AX155" s="13" t="s">
        <v>80</v>
      </c>
      <c r="AY155" s="226" t="s">
        <v>124</v>
      </c>
    </row>
    <row r="156" s="2" customFormat="1" ht="16.5" customHeight="1">
      <c r="A156" s="37"/>
      <c r="B156" s="38"/>
      <c r="C156" s="203" t="s">
        <v>234</v>
      </c>
      <c r="D156" s="203" t="s">
        <v>127</v>
      </c>
      <c r="E156" s="204" t="s">
        <v>293</v>
      </c>
      <c r="F156" s="205" t="s">
        <v>294</v>
      </c>
      <c r="G156" s="206" t="s">
        <v>192</v>
      </c>
      <c r="H156" s="207">
        <v>28.800000000000001</v>
      </c>
      <c r="I156" s="208"/>
      <c r="J156" s="207">
        <f>ROUND(I156*H156,2)</f>
        <v>0</v>
      </c>
      <c r="K156" s="205" t="s">
        <v>131</v>
      </c>
      <c r="L156" s="43"/>
      <c r="M156" s="209" t="s">
        <v>19</v>
      </c>
      <c r="N156" s="210" t="s">
        <v>43</v>
      </c>
      <c r="O156" s="83"/>
      <c r="P156" s="211">
        <f>O156*H156</f>
        <v>0</v>
      </c>
      <c r="Q156" s="211">
        <v>0.00182</v>
      </c>
      <c r="R156" s="211">
        <f>Q156*H156</f>
        <v>0.052416000000000004</v>
      </c>
      <c r="S156" s="211">
        <v>0</v>
      </c>
      <c r="T156" s="212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3" t="s">
        <v>187</v>
      </c>
      <c r="AT156" s="213" t="s">
        <v>127</v>
      </c>
      <c r="AU156" s="213" t="s">
        <v>82</v>
      </c>
      <c r="AY156" s="16" t="s">
        <v>124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80</v>
      </c>
      <c r="BK156" s="214">
        <f>ROUND(I156*H156,2)</f>
        <v>0</v>
      </c>
      <c r="BL156" s="16" t="s">
        <v>187</v>
      </c>
      <c r="BM156" s="213" t="s">
        <v>295</v>
      </c>
    </row>
    <row r="157" s="13" customFormat="1">
      <c r="A157" s="13"/>
      <c r="B157" s="215"/>
      <c r="C157" s="216"/>
      <c r="D157" s="217" t="s">
        <v>134</v>
      </c>
      <c r="E157" s="218" t="s">
        <v>19</v>
      </c>
      <c r="F157" s="219" t="s">
        <v>296</v>
      </c>
      <c r="G157" s="216"/>
      <c r="H157" s="220">
        <v>28.800000000000001</v>
      </c>
      <c r="I157" s="221"/>
      <c r="J157" s="216"/>
      <c r="K157" s="216"/>
      <c r="L157" s="222"/>
      <c r="M157" s="223"/>
      <c r="N157" s="224"/>
      <c r="O157" s="224"/>
      <c r="P157" s="224"/>
      <c r="Q157" s="224"/>
      <c r="R157" s="224"/>
      <c r="S157" s="224"/>
      <c r="T157" s="22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6" t="s">
        <v>134</v>
      </c>
      <c r="AU157" s="226" t="s">
        <v>82</v>
      </c>
      <c r="AV157" s="13" t="s">
        <v>82</v>
      </c>
      <c r="AW157" s="13" t="s">
        <v>33</v>
      </c>
      <c r="AX157" s="13" t="s">
        <v>80</v>
      </c>
      <c r="AY157" s="226" t="s">
        <v>124</v>
      </c>
    </row>
    <row r="158" s="2" customFormat="1">
      <c r="A158" s="37"/>
      <c r="B158" s="38"/>
      <c r="C158" s="203" t="s">
        <v>297</v>
      </c>
      <c r="D158" s="203" t="s">
        <v>127</v>
      </c>
      <c r="E158" s="204" t="s">
        <v>298</v>
      </c>
      <c r="F158" s="205" t="s">
        <v>299</v>
      </c>
      <c r="G158" s="206" t="s">
        <v>130</v>
      </c>
      <c r="H158" s="207">
        <v>226</v>
      </c>
      <c r="I158" s="208"/>
      <c r="J158" s="207">
        <f>ROUND(I158*H158,2)</f>
        <v>0</v>
      </c>
      <c r="K158" s="205" t="s">
        <v>131</v>
      </c>
      <c r="L158" s="43"/>
      <c r="M158" s="209" t="s">
        <v>19</v>
      </c>
      <c r="N158" s="210" t="s">
        <v>43</v>
      </c>
      <c r="O158" s="83"/>
      <c r="P158" s="211">
        <f>O158*H158</f>
        <v>0</v>
      </c>
      <c r="Q158" s="211">
        <v>0.0066</v>
      </c>
      <c r="R158" s="211">
        <f>Q158*H158</f>
        <v>1.4916</v>
      </c>
      <c r="S158" s="211">
        <v>0</v>
      </c>
      <c r="T158" s="212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3" t="s">
        <v>187</v>
      </c>
      <c r="AT158" s="213" t="s">
        <v>127</v>
      </c>
      <c r="AU158" s="213" t="s">
        <v>82</v>
      </c>
      <c r="AY158" s="16" t="s">
        <v>124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80</v>
      </c>
      <c r="BK158" s="214">
        <f>ROUND(I158*H158,2)</f>
        <v>0</v>
      </c>
      <c r="BL158" s="16" t="s">
        <v>187</v>
      </c>
      <c r="BM158" s="213" t="s">
        <v>300</v>
      </c>
    </row>
    <row r="159" s="2" customFormat="1" ht="33" customHeight="1">
      <c r="A159" s="37"/>
      <c r="B159" s="38"/>
      <c r="C159" s="203" t="s">
        <v>301</v>
      </c>
      <c r="D159" s="203" t="s">
        <v>127</v>
      </c>
      <c r="E159" s="204" t="s">
        <v>302</v>
      </c>
      <c r="F159" s="205" t="s">
        <v>303</v>
      </c>
      <c r="G159" s="206" t="s">
        <v>192</v>
      </c>
      <c r="H159" s="207">
        <v>14.4</v>
      </c>
      <c r="I159" s="208"/>
      <c r="J159" s="207">
        <f>ROUND(I159*H159,2)</f>
        <v>0</v>
      </c>
      <c r="K159" s="205" t="s">
        <v>131</v>
      </c>
      <c r="L159" s="43"/>
      <c r="M159" s="209" t="s">
        <v>19</v>
      </c>
      <c r="N159" s="210" t="s">
        <v>43</v>
      </c>
      <c r="O159" s="83"/>
      <c r="P159" s="211">
        <f>O159*H159</f>
        <v>0</v>
      </c>
      <c r="Q159" s="211">
        <v>0.0066</v>
      </c>
      <c r="R159" s="211">
        <f>Q159*H159</f>
        <v>0.095039999999999999</v>
      </c>
      <c r="S159" s="211">
        <v>0</v>
      </c>
      <c r="T159" s="212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3" t="s">
        <v>187</v>
      </c>
      <c r="AT159" s="213" t="s">
        <v>127</v>
      </c>
      <c r="AU159" s="213" t="s">
        <v>82</v>
      </c>
      <c r="AY159" s="16" t="s">
        <v>124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6" t="s">
        <v>80</v>
      </c>
      <c r="BK159" s="214">
        <f>ROUND(I159*H159,2)</f>
        <v>0</v>
      </c>
      <c r="BL159" s="16" t="s">
        <v>187</v>
      </c>
      <c r="BM159" s="213" t="s">
        <v>304</v>
      </c>
    </row>
    <row r="160" s="2" customFormat="1" ht="21.75" customHeight="1">
      <c r="A160" s="37"/>
      <c r="B160" s="38"/>
      <c r="C160" s="203" t="s">
        <v>305</v>
      </c>
      <c r="D160" s="203" t="s">
        <v>127</v>
      </c>
      <c r="E160" s="204" t="s">
        <v>306</v>
      </c>
      <c r="F160" s="205" t="s">
        <v>307</v>
      </c>
      <c r="G160" s="206" t="s">
        <v>192</v>
      </c>
      <c r="H160" s="207">
        <v>31.199999999999999</v>
      </c>
      <c r="I160" s="208"/>
      <c r="J160" s="207">
        <f>ROUND(I160*H160,2)</f>
        <v>0</v>
      </c>
      <c r="K160" s="205" t="s">
        <v>131</v>
      </c>
      <c r="L160" s="43"/>
      <c r="M160" s="209" t="s">
        <v>19</v>
      </c>
      <c r="N160" s="210" t="s">
        <v>43</v>
      </c>
      <c r="O160" s="83"/>
      <c r="P160" s="211">
        <f>O160*H160</f>
        <v>0</v>
      </c>
      <c r="Q160" s="211">
        <v>0.0028700000000000002</v>
      </c>
      <c r="R160" s="211">
        <f>Q160*H160</f>
        <v>0.089543999999999999</v>
      </c>
      <c r="S160" s="211">
        <v>0</v>
      </c>
      <c r="T160" s="212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3" t="s">
        <v>187</v>
      </c>
      <c r="AT160" s="213" t="s">
        <v>127</v>
      </c>
      <c r="AU160" s="213" t="s">
        <v>82</v>
      </c>
      <c r="AY160" s="16" t="s">
        <v>124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6" t="s">
        <v>80</v>
      </c>
      <c r="BK160" s="214">
        <f>ROUND(I160*H160,2)</f>
        <v>0</v>
      </c>
      <c r="BL160" s="16" t="s">
        <v>187</v>
      </c>
      <c r="BM160" s="213" t="s">
        <v>308</v>
      </c>
    </row>
    <row r="161" s="13" customFormat="1">
      <c r="A161" s="13"/>
      <c r="B161" s="215"/>
      <c r="C161" s="216"/>
      <c r="D161" s="217" t="s">
        <v>134</v>
      </c>
      <c r="E161" s="218" t="s">
        <v>19</v>
      </c>
      <c r="F161" s="219" t="s">
        <v>274</v>
      </c>
      <c r="G161" s="216"/>
      <c r="H161" s="220">
        <v>31.199999999999999</v>
      </c>
      <c r="I161" s="221"/>
      <c r="J161" s="216"/>
      <c r="K161" s="216"/>
      <c r="L161" s="222"/>
      <c r="M161" s="223"/>
      <c r="N161" s="224"/>
      <c r="O161" s="224"/>
      <c r="P161" s="224"/>
      <c r="Q161" s="224"/>
      <c r="R161" s="224"/>
      <c r="S161" s="224"/>
      <c r="T161" s="22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6" t="s">
        <v>134</v>
      </c>
      <c r="AU161" s="226" t="s">
        <v>82</v>
      </c>
      <c r="AV161" s="13" t="s">
        <v>82</v>
      </c>
      <c r="AW161" s="13" t="s">
        <v>33</v>
      </c>
      <c r="AX161" s="13" t="s">
        <v>80</v>
      </c>
      <c r="AY161" s="226" t="s">
        <v>124</v>
      </c>
    </row>
    <row r="162" s="2" customFormat="1">
      <c r="A162" s="37"/>
      <c r="B162" s="38"/>
      <c r="C162" s="203" t="s">
        <v>309</v>
      </c>
      <c r="D162" s="203" t="s">
        <v>127</v>
      </c>
      <c r="E162" s="204" t="s">
        <v>310</v>
      </c>
      <c r="F162" s="205" t="s">
        <v>311</v>
      </c>
      <c r="G162" s="206" t="s">
        <v>192</v>
      </c>
      <c r="H162" s="207">
        <v>28.800000000000001</v>
      </c>
      <c r="I162" s="208"/>
      <c r="J162" s="207">
        <f>ROUND(I162*H162,2)</f>
        <v>0</v>
      </c>
      <c r="K162" s="205" t="s">
        <v>131</v>
      </c>
      <c r="L162" s="43"/>
      <c r="M162" s="209" t="s">
        <v>19</v>
      </c>
      <c r="N162" s="210" t="s">
        <v>43</v>
      </c>
      <c r="O162" s="83"/>
      <c r="P162" s="211">
        <f>O162*H162</f>
        <v>0</v>
      </c>
      <c r="Q162" s="211">
        <v>0.0022799999999999999</v>
      </c>
      <c r="R162" s="211">
        <f>Q162*H162</f>
        <v>0.065664</v>
      </c>
      <c r="S162" s="211">
        <v>0</v>
      </c>
      <c r="T162" s="212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3" t="s">
        <v>187</v>
      </c>
      <c r="AT162" s="213" t="s">
        <v>127</v>
      </c>
      <c r="AU162" s="213" t="s">
        <v>82</v>
      </c>
      <c r="AY162" s="16" t="s">
        <v>124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6" t="s">
        <v>80</v>
      </c>
      <c r="BK162" s="214">
        <f>ROUND(I162*H162,2)</f>
        <v>0</v>
      </c>
      <c r="BL162" s="16" t="s">
        <v>187</v>
      </c>
      <c r="BM162" s="213" t="s">
        <v>312</v>
      </c>
    </row>
    <row r="163" s="2" customFormat="1" ht="21.75" customHeight="1">
      <c r="A163" s="37"/>
      <c r="B163" s="38"/>
      <c r="C163" s="203" t="s">
        <v>313</v>
      </c>
      <c r="D163" s="203" t="s">
        <v>127</v>
      </c>
      <c r="E163" s="204" t="s">
        <v>314</v>
      </c>
      <c r="F163" s="205" t="s">
        <v>315</v>
      </c>
      <c r="G163" s="206" t="s">
        <v>192</v>
      </c>
      <c r="H163" s="207">
        <v>28.800000000000001</v>
      </c>
      <c r="I163" s="208"/>
      <c r="J163" s="207">
        <f>ROUND(I163*H163,2)</f>
        <v>0</v>
      </c>
      <c r="K163" s="205" t="s">
        <v>131</v>
      </c>
      <c r="L163" s="43"/>
      <c r="M163" s="209" t="s">
        <v>19</v>
      </c>
      <c r="N163" s="210" t="s">
        <v>43</v>
      </c>
      <c r="O163" s="83"/>
      <c r="P163" s="211">
        <f>O163*H163</f>
        <v>0</v>
      </c>
      <c r="Q163" s="211">
        <v>0.0016900000000000001</v>
      </c>
      <c r="R163" s="211">
        <f>Q163*H163</f>
        <v>0.048672000000000007</v>
      </c>
      <c r="S163" s="211">
        <v>0</v>
      </c>
      <c r="T163" s="212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3" t="s">
        <v>187</v>
      </c>
      <c r="AT163" s="213" t="s">
        <v>127</v>
      </c>
      <c r="AU163" s="213" t="s">
        <v>82</v>
      </c>
      <c r="AY163" s="16" t="s">
        <v>124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80</v>
      </c>
      <c r="BK163" s="214">
        <f>ROUND(I163*H163,2)</f>
        <v>0</v>
      </c>
      <c r="BL163" s="16" t="s">
        <v>187</v>
      </c>
      <c r="BM163" s="213" t="s">
        <v>316</v>
      </c>
    </row>
    <row r="164" s="2" customFormat="1">
      <c r="A164" s="37"/>
      <c r="B164" s="38"/>
      <c r="C164" s="203" t="s">
        <v>317</v>
      </c>
      <c r="D164" s="203" t="s">
        <v>127</v>
      </c>
      <c r="E164" s="204" t="s">
        <v>318</v>
      </c>
      <c r="F164" s="205" t="s">
        <v>319</v>
      </c>
      <c r="G164" s="206" t="s">
        <v>186</v>
      </c>
      <c r="H164" s="207">
        <v>4</v>
      </c>
      <c r="I164" s="208"/>
      <c r="J164" s="207">
        <f>ROUND(I164*H164,2)</f>
        <v>0</v>
      </c>
      <c r="K164" s="205" t="s">
        <v>131</v>
      </c>
      <c r="L164" s="43"/>
      <c r="M164" s="209" t="s">
        <v>19</v>
      </c>
      <c r="N164" s="210" t="s">
        <v>43</v>
      </c>
      <c r="O164" s="83"/>
      <c r="P164" s="211">
        <f>O164*H164</f>
        <v>0</v>
      </c>
      <c r="Q164" s="211">
        <v>0.00036000000000000002</v>
      </c>
      <c r="R164" s="211">
        <f>Q164*H164</f>
        <v>0.0014400000000000001</v>
      </c>
      <c r="S164" s="211">
        <v>0</v>
      </c>
      <c r="T164" s="212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3" t="s">
        <v>187</v>
      </c>
      <c r="AT164" s="213" t="s">
        <v>127</v>
      </c>
      <c r="AU164" s="213" t="s">
        <v>82</v>
      </c>
      <c r="AY164" s="16" t="s">
        <v>124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6" t="s">
        <v>80</v>
      </c>
      <c r="BK164" s="214">
        <f>ROUND(I164*H164,2)</f>
        <v>0</v>
      </c>
      <c r="BL164" s="16" t="s">
        <v>187</v>
      </c>
      <c r="BM164" s="213" t="s">
        <v>320</v>
      </c>
    </row>
    <row r="165" s="2" customFormat="1">
      <c r="A165" s="37"/>
      <c r="B165" s="38"/>
      <c r="C165" s="203" t="s">
        <v>321</v>
      </c>
      <c r="D165" s="203" t="s">
        <v>127</v>
      </c>
      <c r="E165" s="204" t="s">
        <v>322</v>
      </c>
      <c r="F165" s="205" t="s">
        <v>323</v>
      </c>
      <c r="G165" s="206" t="s">
        <v>192</v>
      </c>
      <c r="H165" s="207">
        <v>13.4</v>
      </c>
      <c r="I165" s="208"/>
      <c r="J165" s="207">
        <f>ROUND(I165*H165,2)</f>
        <v>0</v>
      </c>
      <c r="K165" s="205" t="s">
        <v>131</v>
      </c>
      <c r="L165" s="43"/>
      <c r="M165" s="209" t="s">
        <v>19</v>
      </c>
      <c r="N165" s="210" t="s">
        <v>43</v>
      </c>
      <c r="O165" s="83"/>
      <c r="P165" s="211">
        <f>O165*H165</f>
        <v>0</v>
      </c>
      <c r="Q165" s="211">
        <v>0.0021700000000000001</v>
      </c>
      <c r="R165" s="211">
        <f>Q165*H165</f>
        <v>0.029078000000000003</v>
      </c>
      <c r="S165" s="211">
        <v>0</v>
      </c>
      <c r="T165" s="212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3" t="s">
        <v>187</v>
      </c>
      <c r="AT165" s="213" t="s">
        <v>127</v>
      </c>
      <c r="AU165" s="213" t="s">
        <v>82</v>
      </c>
      <c r="AY165" s="16" t="s">
        <v>124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80</v>
      </c>
      <c r="BK165" s="214">
        <f>ROUND(I165*H165,2)</f>
        <v>0</v>
      </c>
      <c r="BL165" s="16" t="s">
        <v>187</v>
      </c>
      <c r="BM165" s="213" t="s">
        <v>324</v>
      </c>
    </row>
    <row r="166" s="2" customFormat="1">
      <c r="A166" s="37"/>
      <c r="B166" s="38"/>
      <c r="C166" s="203" t="s">
        <v>325</v>
      </c>
      <c r="D166" s="203" t="s">
        <v>127</v>
      </c>
      <c r="E166" s="204" t="s">
        <v>326</v>
      </c>
      <c r="F166" s="205" t="s">
        <v>327</v>
      </c>
      <c r="G166" s="206" t="s">
        <v>146</v>
      </c>
      <c r="H166" s="207">
        <v>1.8700000000000001</v>
      </c>
      <c r="I166" s="208"/>
      <c r="J166" s="207">
        <f>ROUND(I166*H166,2)</f>
        <v>0</v>
      </c>
      <c r="K166" s="205" t="s">
        <v>131</v>
      </c>
      <c r="L166" s="43"/>
      <c r="M166" s="209" t="s">
        <v>19</v>
      </c>
      <c r="N166" s="210" t="s">
        <v>43</v>
      </c>
      <c r="O166" s="83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3" t="s">
        <v>187</v>
      </c>
      <c r="AT166" s="213" t="s">
        <v>127</v>
      </c>
      <c r="AU166" s="213" t="s">
        <v>82</v>
      </c>
      <c r="AY166" s="16" t="s">
        <v>124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6" t="s">
        <v>80</v>
      </c>
      <c r="BK166" s="214">
        <f>ROUND(I166*H166,2)</f>
        <v>0</v>
      </c>
      <c r="BL166" s="16" t="s">
        <v>187</v>
      </c>
      <c r="BM166" s="213" t="s">
        <v>328</v>
      </c>
    </row>
    <row r="167" s="12" customFormat="1" ht="22.8" customHeight="1">
      <c r="A167" s="12"/>
      <c r="B167" s="187"/>
      <c r="C167" s="188"/>
      <c r="D167" s="189" t="s">
        <v>71</v>
      </c>
      <c r="E167" s="201" t="s">
        <v>329</v>
      </c>
      <c r="F167" s="201" t="s">
        <v>330</v>
      </c>
      <c r="G167" s="188"/>
      <c r="H167" s="188"/>
      <c r="I167" s="191"/>
      <c r="J167" s="202">
        <f>BK167</f>
        <v>0</v>
      </c>
      <c r="K167" s="188"/>
      <c r="L167" s="193"/>
      <c r="M167" s="194"/>
      <c r="N167" s="195"/>
      <c r="O167" s="195"/>
      <c r="P167" s="196">
        <f>SUM(P168:P176)</f>
        <v>0</v>
      </c>
      <c r="Q167" s="195"/>
      <c r="R167" s="196">
        <f>SUM(R168:R176)</f>
        <v>0.051272799999999993</v>
      </c>
      <c r="S167" s="195"/>
      <c r="T167" s="197">
        <f>SUM(T168:T176)</f>
        <v>3.5805744000000002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98" t="s">
        <v>82</v>
      </c>
      <c r="AT167" s="199" t="s">
        <v>71</v>
      </c>
      <c r="AU167" s="199" t="s">
        <v>80</v>
      </c>
      <c r="AY167" s="198" t="s">
        <v>124</v>
      </c>
      <c r="BK167" s="200">
        <f>SUM(BK168:BK176)</f>
        <v>0</v>
      </c>
    </row>
    <row r="168" s="2" customFormat="1" ht="16.5" customHeight="1">
      <c r="A168" s="37"/>
      <c r="B168" s="38"/>
      <c r="C168" s="203" t="s">
        <v>331</v>
      </c>
      <c r="D168" s="203" t="s">
        <v>127</v>
      </c>
      <c r="E168" s="204" t="s">
        <v>332</v>
      </c>
      <c r="F168" s="205" t="s">
        <v>333</v>
      </c>
      <c r="G168" s="206" t="s">
        <v>130</v>
      </c>
      <c r="H168" s="207">
        <v>226.08000000000001</v>
      </c>
      <c r="I168" s="208"/>
      <c r="J168" s="207">
        <f>ROUND(I168*H168,2)</f>
        <v>0</v>
      </c>
      <c r="K168" s="205" t="s">
        <v>131</v>
      </c>
      <c r="L168" s="43"/>
      <c r="M168" s="209" t="s">
        <v>19</v>
      </c>
      <c r="N168" s="210" t="s">
        <v>43</v>
      </c>
      <c r="O168" s="83"/>
      <c r="P168" s="211">
        <f>O168*H168</f>
        <v>0</v>
      </c>
      <c r="Q168" s="211">
        <v>0</v>
      </c>
      <c r="R168" s="211">
        <f>Q168*H168</f>
        <v>0</v>
      </c>
      <c r="S168" s="211">
        <v>0.01533</v>
      </c>
      <c r="T168" s="212">
        <f>S168*H168</f>
        <v>3.4658064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3" t="s">
        <v>187</v>
      </c>
      <c r="AT168" s="213" t="s">
        <v>127</v>
      </c>
      <c r="AU168" s="213" t="s">
        <v>82</v>
      </c>
      <c r="AY168" s="16" t="s">
        <v>124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6" t="s">
        <v>80</v>
      </c>
      <c r="BK168" s="214">
        <f>ROUND(I168*H168,2)</f>
        <v>0</v>
      </c>
      <c r="BL168" s="16" t="s">
        <v>187</v>
      </c>
      <c r="BM168" s="213" t="s">
        <v>334</v>
      </c>
    </row>
    <row r="169" s="2" customFormat="1" ht="16.5" customHeight="1">
      <c r="A169" s="37"/>
      <c r="B169" s="38"/>
      <c r="C169" s="203" t="s">
        <v>335</v>
      </c>
      <c r="D169" s="203" t="s">
        <v>127</v>
      </c>
      <c r="E169" s="204" t="s">
        <v>336</v>
      </c>
      <c r="F169" s="205" t="s">
        <v>337</v>
      </c>
      <c r="G169" s="206" t="s">
        <v>192</v>
      </c>
      <c r="H169" s="207">
        <v>14.4</v>
      </c>
      <c r="I169" s="208"/>
      <c r="J169" s="207">
        <f>ROUND(I169*H169,2)</f>
        <v>0</v>
      </c>
      <c r="K169" s="205" t="s">
        <v>131</v>
      </c>
      <c r="L169" s="43"/>
      <c r="M169" s="209" t="s">
        <v>19</v>
      </c>
      <c r="N169" s="210" t="s">
        <v>43</v>
      </c>
      <c r="O169" s="83"/>
      <c r="P169" s="211">
        <f>O169*H169</f>
        <v>0</v>
      </c>
      <c r="Q169" s="211">
        <v>0</v>
      </c>
      <c r="R169" s="211">
        <f>Q169*H169</f>
        <v>0</v>
      </c>
      <c r="S169" s="211">
        <v>0.0079699999999999997</v>
      </c>
      <c r="T169" s="212">
        <f>S169*H169</f>
        <v>0.114768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3" t="s">
        <v>187</v>
      </c>
      <c r="AT169" s="213" t="s">
        <v>127</v>
      </c>
      <c r="AU169" s="213" t="s">
        <v>82</v>
      </c>
      <c r="AY169" s="16" t="s">
        <v>124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6" t="s">
        <v>80</v>
      </c>
      <c r="BK169" s="214">
        <f>ROUND(I169*H169,2)</f>
        <v>0</v>
      </c>
      <c r="BL169" s="16" t="s">
        <v>187</v>
      </c>
      <c r="BM169" s="213" t="s">
        <v>338</v>
      </c>
    </row>
    <row r="170" s="2" customFormat="1">
      <c r="A170" s="37"/>
      <c r="B170" s="38"/>
      <c r="C170" s="203" t="s">
        <v>339</v>
      </c>
      <c r="D170" s="203" t="s">
        <v>127</v>
      </c>
      <c r="E170" s="204" t="s">
        <v>340</v>
      </c>
      <c r="F170" s="205" t="s">
        <v>341</v>
      </c>
      <c r="G170" s="206" t="s">
        <v>130</v>
      </c>
      <c r="H170" s="207">
        <v>226</v>
      </c>
      <c r="I170" s="208"/>
      <c r="J170" s="207">
        <f>ROUND(I170*H170,2)</f>
        <v>0</v>
      </c>
      <c r="K170" s="205" t="s">
        <v>131</v>
      </c>
      <c r="L170" s="43"/>
      <c r="M170" s="209" t="s">
        <v>19</v>
      </c>
      <c r="N170" s="210" t="s">
        <v>43</v>
      </c>
      <c r="O170" s="83"/>
      <c r="P170" s="211">
        <f>O170*H170</f>
        <v>0</v>
      </c>
      <c r="Q170" s="211">
        <v>1.0000000000000001E-05</v>
      </c>
      <c r="R170" s="211">
        <f>Q170*H170</f>
        <v>0.0022600000000000003</v>
      </c>
      <c r="S170" s="211">
        <v>0</v>
      </c>
      <c r="T170" s="212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3" t="s">
        <v>187</v>
      </c>
      <c r="AT170" s="213" t="s">
        <v>127</v>
      </c>
      <c r="AU170" s="213" t="s">
        <v>82</v>
      </c>
      <c r="AY170" s="16" t="s">
        <v>124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6" t="s">
        <v>80</v>
      </c>
      <c r="BK170" s="214">
        <f>ROUND(I170*H170,2)</f>
        <v>0</v>
      </c>
      <c r="BL170" s="16" t="s">
        <v>187</v>
      </c>
      <c r="BM170" s="213" t="s">
        <v>342</v>
      </c>
    </row>
    <row r="171" s="2" customFormat="1" ht="21.75" customHeight="1">
      <c r="A171" s="37"/>
      <c r="B171" s="38"/>
      <c r="C171" s="238" t="s">
        <v>343</v>
      </c>
      <c r="D171" s="238" t="s">
        <v>231</v>
      </c>
      <c r="E171" s="239" t="s">
        <v>344</v>
      </c>
      <c r="F171" s="240" t="s">
        <v>345</v>
      </c>
      <c r="G171" s="241" t="s">
        <v>130</v>
      </c>
      <c r="H171" s="242">
        <v>259.89999999999998</v>
      </c>
      <c r="I171" s="243"/>
      <c r="J171" s="242">
        <f>ROUND(I171*H171,2)</f>
        <v>0</v>
      </c>
      <c r="K171" s="240" t="s">
        <v>131</v>
      </c>
      <c r="L171" s="244"/>
      <c r="M171" s="245" t="s">
        <v>19</v>
      </c>
      <c r="N171" s="246" t="s">
        <v>43</v>
      </c>
      <c r="O171" s="83"/>
      <c r="P171" s="211">
        <f>O171*H171</f>
        <v>0</v>
      </c>
      <c r="Q171" s="211">
        <v>0.00018000000000000001</v>
      </c>
      <c r="R171" s="211">
        <f>Q171*H171</f>
        <v>0.046781999999999997</v>
      </c>
      <c r="S171" s="211">
        <v>0</v>
      </c>
      <c r="T171" s="212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3" t="s">
        <v>234</v>
      </c>
      <c r="AT171" s="213" t="s">
        <v>231</v>
      </c>
      <c r="AU171" s="213" t="s">
        <v>82</v>
      </c>
      <c r="AY171" s="16" t="s">
        <v>124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6" t="s">
        <v>80</v>
      </c>
      <c r="BK171" s="214">
        <f>ROUND(I171*H171,2)</f>
        <v>0</v>
      </c>
      <c r="BL171" s="16" t="s">
        <v>187</v>
      </c>
      <c r="BM171" s="213" t="s">
        <v>346</v>
      </c>
    </row>
    <row r="172" s="13" customFormat="1">
      <c r="A172" s="13"/>
      <c r="B172" s="215"/>
      <c r="C172" s="216"/>
      <c r="D172" s="217" t="s">
        <v>134</v>
      </c>
      <c r="E172" s="216"/>
      <c r="F172" s="219" t="s">
        <v>347</v>
      </c>
      <c r="G172" s="216"/>
      <c r="H172" s="220">
        <v>259.89999999999998</v>
      </c>
      <c r="I172" s="221"/>
      <c r="J172" s="216"/>
      <c r="K172" s="216"/>
      <c r="L172" s="222"/>
      <c r="M172" s="223"/>
      <c r="N172" s="224"/>
      <c r="O172" s="224"/>
      <c r="P172" s="224"/>
      <c r="Q172" s="224"/>
      <c r="R172" s="224"/>
      <c r="S172" s="224"/>
      <c r="T172" s="22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26" t="s">
        <v>134</v>
      </c>
      <c r="AU172" s="226" t="s">
        <v>82</v>
      </c>
      <c r="AV172" s="13" t="s">
        <v>82</v>
      </c>
      <c r="AW172" s="13" t="s">
        <v>4</v>
      </c>
      <c r="AX172" s="13" t="s">
        <v>80</v>
      </c>
      <c r="AY172" s="226" t="s">
        <v>124</v>
      </c>
    </row>
    <row r="173" s="2" customFormat="1" ht="16.5" customHeight="1">
      <c r="A173" s="37"/>
      <c r="B173" s="38"/>
      <c r="C173" s="203" t="s">
        <v>348</v>
      </c>
      <c r="D173" s="203" t="s">
        <v>127</v>
      </c>
      <c r="E173" s="204" t="s">
        <v>349</v>
      </c>
      <c r="F173" s="205" t="s">
        <v>350</v>
      </c>
      <c r="G173" s="206" t="s">
        <v>192</v>
      </c>
      <c r="H173" s="207">
        <v>202.80000000000001</v>
      </c>
      <c r="I173" s="208"/>
      <c r="J173" s="207">
        <f>ROUND(I173*H173,2)</f>
        <v>0</v>
      </c>
      <c r="K173" s="205" t="s">
        <v>131</v>
      </c>
      <c r="L173" s="43"/>
      <c r="M173" s="209" t="s">
        <v>19</v>
      </c>
      <c r="N173" s="210" t="s">
        <v>43</v>
      </c>
      <c r="O173" s="83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3" t="s">
        <v>187</v>
      </c>
      <c r="AT173" s="213" t="s">
        <v>127</v>
      </c>
      <c r="AU173" s="213" t="s">
        <v>82</v>
      </c>
      <c r="AY173" s="16" t="s">
        <v>124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6" t="s">
        <v>80</v>
      </c>
      <c r="BK173" s="214">
        <f>ROUND(I173*H173,2)</f>
        <v>0</v>
      </c>
      <c r="BL173" s="16" t="s">
        <v>187</v>
      </c>
      <c r="BM173" s="213" t="s">
        <v>351</v>
      </c>
    </row>
    <row r="174" s="2" customFormat="1" ht="16.5" customHeight="1">
      <c r="A174" s="37"/>
      <c r="B174" s="38"/>
      <c r="C174" s="238" t="s">
        <v>352</v>
      </c>
      <c r="D174" s="238" t="s">
        <v>231</v>
      </c>
      <c r="E174" s="239" t="s">
        <v>353</v>
      </c>
      <c r="F174" s="240" t="s">
        <v>354</v>
      </c>
      <c r="G174" s="241" t="s">
        <v>192</v>
      </c>
      <c r="H174" s="242">
        <v>223.08000000000001</v>
      </c>
      <c r="I174" s="243"/>
      <c r="J174" s="242">
        <f>ROUND(I174*H174,2)</f>
        <v>0</v>
      </c>
      <c r="K174" s="240" t="s">
        <v>131</v>
      </c>
      <c r="L174" s="244"/>
      <c r="M174" s="245" t="s">
        <v>19</v>
      </c>
      <c r="N174" s="246" t="s">
        <v>43</v>
      </c>
      <c r="O174" s="83"/>
      <c r="P174" s="211">
        <f>O174*H174</f>
        <v>0</v>
      </c>
      <c r="Q174" s="211">
        <v>1.0000000000000001E-05</v>
      </c>
      <c r="R174" s="211">
        <f>Q174*H174</f>
        <v>0.0022308000000000002</v>
      </c>
      <c r="S174" s="211">
        <v>0</v>
      </c>
      <c r="T174" s="212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3" t="s">
        <v>234</v>
      </c>
      <c r="AT174" s="213" t="s">
        <v>231</v>
      </c>
      <c r="AU174" s="213" t="s">
        <v>82</v>
      </c>
      <c r="AY174" s="16" t="s">
        <v>124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6" t="s">
        <v>80</v>
      </c>
      <c r="BK174" s="214">
        <f>ROUND(I174*H174,2)</f>
        <v>0</v>
      </c>
      <c r="BL174" s="16" t="s">
        <v>187</v>
      </c>
      <c r="BM174" s="213" t="s">
        <v>355</v>
      </c>
    </row>
    <row r="175" s="13" customFormat="1">
      <c r="A175" s="13"/>
      <c r="B175" s="215"/>
      <c r="C175" s="216"/>
      <c r="D175" s="217" t="s">
        <v>134</v>
      </c>
      <c r="E175" s="216"/>
      <c r="F175" s="219" t="s">
        <v>356</v>
      </c>
      <c r="G175" s="216"/>
      <c r="H175" s="220">
        <v>223.08000000000001</v>
      </c>
      <c r="I175" s="221"/>
      <c r="J175" s="216"/>
      <c r="K175" s="216"/>
      <c r="L175" s="222"/>
      <c r="M175" s="223"/>
      <c r="N175" s="224"/>
      <c r="O175" s="224"/>
      <c r="P175" s="224"/>
      <c r="Q175" s="224"/>
      <c r="R175" s="224"/>
      <c r="S175" s="224"/>
      <c r="T175" s="22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6" t="s">
        <v>134</v>
      </c>
      <c r="AU175" s="226" t="s">
        <v>82</v>
      </c>
      <c r="AV175" s="13" t="s">
        <v>82</v>
      </c>
      <c r="AW175" s="13" t="s">
        <v>4</v>
      </c>
      <c r="AX175" s="13" t="s">
        <v>80</v>
      </c>
      <c r="AY175" s="226" t="s">
        <v>124</v>
      </c>
    </row>
    <row r="176" s="2" customFormat="1">
      <c r="A176" s="37"/>
      <c r="B176" s="38"/>
      <c r="C176" s="203" t="s">
        <v>357</v>
      </c>
      <c r="D176" s="203" t="s">
        <v>127</v>
      </c>
      <c r="E176" s="204" t="s">
        <v>358</v>
      </c>
      <c r="F176" s="205" t="s">
        <v>359</v>
      </c>
      <c r="G176" s="206" t="s">
        <v>146</v>
      </c>
      <c r="H176" s="207">
        <v>0.050000000000000003</v>
      </c>
      <c r="I176" s="208"/>
      <c r="J176" s="207">
        <f>ROUND(I176*H176,2)</f>
        <v>0</v>
      </c>
      <c r="K176" s="205" t="s">
        <v>131</v>
      </c>
      <c r="L176" s="43"/>
      <c r="M176" s="209" t="s">
        <v>19</v>
      </c>
      <c r="N176" s="210" t="s">
        <v>43</v>
      </c>
      <c r="O176" s="83"/>
      <c r="P176" s="211">
        <f>O176*H176</f>
        <v>0</v>
      </c>
      <c r="Q176" s="211">
        <v>0</v>
      </c>
      <c r="R176" s="211">
        <f>Q176*H176</f>
        <v>0</v>
      </c>
      <c r="S176" s="211">
        <v>0</v>
      </c>
      <c r="T176" s="212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3" t="s">
        <v>187</v>
      </c>
      <c r="AT176" s="213" t="s">
        <v>127</v>
      </c>
      <c r="AU176" s="213" t="s">
        <v>82</v>
      </c>
      <c r="AY176" s="16" t="s">
        <v>124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6" t="s">
        <v>80</v>
      </c>
      <c r="BK176" s="214">
        <f>ROUND(I176*H176,2)</f>
        <v>0</v>
      </c>
      <c r="BL176" s="16" t="s">
        <v>187</v>
      </c>
      <c r="BM176" s="213" t="s">
        <v>360</v>
      </c>
    </row>
    <row r="177" s="12" customFormat="1" ht="22.8" customHeight="1">
      <c r="A177" s="12"/>
      <c r="B177" s="187"/>
      <c r="C177" s="188"/>
      <c r="D177" s="189" t="s">
        <v>71</v>
      </c>
      <c r="E177" s="201" t="s">
        <v>361</v>
      </c>
      <c r="F177" s="201" t="s">
        <v>362</v>
      </c>
      <c r="G177" s="188"/>
      <c r="H177" s="188"/>
      <c r="I177" s="191"/>
      <c r="J177" s="202">
        <f>BK177</f>
        <v>0</v>
      </c>
      <c r="K177" s="188"/>
      <c r="L177" s="193"/>
      <c r="M177" s="194"/>
      <c r="N177" s="195"/>
      <c r="O177" s="195"/>
      <c r="P177" s="196">
        <f>SUM(P178:P179)</f>
        <v>0</v>
      </c>
      <c r="Q177" s="195"/>
      <c r="R177" s="196">
        <f>SUM(R178:R179)</f>
        <v>0.0070632000000000004</v>
      </c>
      <c r="S177" s="195"/>
      <c r="T177" s="197">
        <f>SUM(T178:T179)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98" t="s">
        <v>82</v>
      </c>
      <c r="AT177" s="199" t="s">
        <v>71</v>
      </c>
      <c r="AU177" s="199" t="s">
        <v>80</v>
      </c>
      <c r="AY177" s="198" t="s">
        <v>124</v>
      </c>
      <c r="BK177" s="200">
        <f>SUM(BK178:BK179)</f>
        <v>0</v>
      </c>
    </row>
    <row r="178" s="2" customFormat="1" ht="16.5" customHeight="1">
      <c r="A178" s="37"/>
      <c r="B178" s="38"/>
      <c r="C178" s="203" t="s">
        <v>363</v>
      </c>
      <c r="D178" s="203" t="s">
        <v>127</v>
      </c>
      <c r="E178" s="204" t="s">
        <v>364</v>
      </c>
      <c r="F178" s="205" t="s">
        <v>365</v>
      </c>
      <c r="G178" s="206" t="s">
        <v>130</v>
      </c>
      <c r="H178" s="207">
        <v>26.16</v>
      </c>
      <c r="I178" s="208"/>
      <c r="J178" s="207">
        <f>ROUND(I178*H178,2)</f>
        <v>0</v>
      </c>
      <c r="K178" s="205" t="s">
        <v>131</v>
      </c>
      <c r="L178" s="43"/>
      <c r="M178" s="209" t="s">
        <v>19</v>
      </c>
      <c r="N178" s="210" t="s">
        <v>43</v>
      </c>
      <c r="O178" s="83"/>
      <c r="P178" s="211">
        <f>O178*H178</f>
        <v>0</v>
      </c>
      <c r="Q178" s="211">
        <v>0.00016000000000000001</v>
      </c>
      <c r="R178" s="211">
        <f>Q178*H178</f>
        <v>0.0041856000000000003</v>
      </c>
      <c r="S178" s="211">
        <v>0</v>
      </c>
      <c r="T178" s="212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3" t="s">
        <v>187</v>
      </c>
      <c r="AT178" s="213" t="s">
        <v>127</v>
      </c>
      <c r="AU178" s="213" t="s">
        <v>82</v>
      </c>
      <c r="AY178" s="16" t="s">
        <v>124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6" t="s">
        <v>80</v>
      </c>
      <c r="BK178" s="214">
        <f>ROUND(I178*H178,2)</f>
        <v>0</v>
      </c>
      <c r="BL178" s="16" t="s">
        <v>187</v>
      </c>
      <c r="BM178" s="213" t="s">
        <v>366</v>
      </c>
    </row>
    <row r="179" s="2" customFormat="1" ht="16.5" customHeight="1">
      <c r="A179" s="37"/>
      <c r="B179" s="38"/>
      <c r="C179" s="203" t="s">
        <v>367</v>
      </c>
      <c r="D179" s="203" t="s">
        <v>127</v>
      </c>
      <c r="E179" s="204" t="s">
        <v>368</v>
      </c>
      <c r="F179" s="205" t="s">
        <v>369</v>
      </c>
      <c r="G179" s="206" t="s">
        <v>130</v>
      </c>
      <c r="H179" s="207">
        <v>26.16</v>
      </c>
      <c r="I179" s="208"/>
      <c r="J179" s="207">
        <f>ROUND(I179*H179,2)</f>
        <v>0</v>
      </c>
      <c r="K179" s="205" t="s">
        <v>131</v>
      </c>
      <c r="L179" s="43"/>
      <c r="M179" s="251" t="s">
        <v>19</v>
      </c>
      <c r="N179" s="252" t="s">
        <v>43</v>
      </c>
      <c r="O179" s="253"/>
      <c r="P179" s="254">
        <f>O179*H179</f>
        <v>0</v>
      </c>
      <c r="Q179" s="254">
        <v>0.00011</v>
      </c>
      <c r="R179" s="254">
        <f>Q179*H179</f>
        <v>0.0028776000000000001</v>
      </c>
      <c r="S179" s="254">
        <v>0</v>
      </c>
      <c r="T179" s="25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3" t="s">
        <v>187</v>
      </c>
      <c r="AT179" s="213" t="s">
        <v>127</v>
      </c>
      <c r="AU179" s="213" t="s">
        <v>82</v>
      </c>
      <c r="AY179" s="16" t="s">
        <v>124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6" t="s">
        <v>80</v>
      </c>
      <c r="BK179" s="214">
        <f>ROUND(I179*H179,2)</f>
        <v>0</v>
      </c>
      <c r="BL179" s="16" t="s">
        <v>187</v>
      </c>
      <c r="BM179" s="213" t="s">
        <v>370</v>
      </c>
    </row>
    <row r="180" s="2" customFormat="1" ht="6.96" customHeight="1">
      <c r="A180" s="37"/>
      <c r="B180" s="58"/>
      <c r="C180" s="59"/>
      <c r="D180" s="59"/>
      <c r="E180" s="59"/>
      <c r="F180" s="59"/>
      <c r="G180" s="59"/>
      <c r="H180" s="59"/>
      <c r="I180" s="59"/>
      <c r="J180" s="59"/>
      <c r="K180" s="59"/>
      <c r="L180" s="43"/>
      <c r="M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</row>
  </sheetData>
  <sheetProtection sheet="1" autoFilter="0" formatColumns="0" formatRows="0" objects="1" scenarios="1" spinCount="100000" saltValue="e3/YBDHT/B/iMCs62m1s0vKYQw76h4UEP7IN0ZidrZiQWVnCpHEfTmMSMVmSCiA3iMtqff73bDO8MAaOD37m7g==" hashValue="ROFKUzfSGlZrwc7VNVksJqUofaE4xaBwouAJk/AgGjuHIVNsE6ECpYSul3+SUe19yYjbiNItxB0awzALEXvEJA==" algorithmName="SHA-512" password="CC35"/>
  <autoFilter ref="C88:K179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hidden="1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hidden="1" s="1" customFormat="1" ht="24.96" customHeight="1">
      <c r="B4" s="19"/>
      <c r="D4" s="129" t="s">
        <v>92</v>
      </c>
      <c r="L4" s="19"/>
      <c r="M4" s="130" t="s">
        <v>11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1" t="s">
        <v>16</v>
      </c>
      <c r="L6" s="19"/>
    </row>
    <row r="7" hidden="1" s="1" customFormat="1" ht="16.5" customHeight="1">
      <c r="B7" s="19"/>
      <c r="E7" s="132" t="str">
        <f>'Rekapitulace zakázky'!K6</f>
        <v>Střecha domova mládeže, spojovací krček a dílny</v>
      </c>
      <c r="F7" s="131"/>
      <c r="G7" s="131"/>
      <c r="H7" s="131"/>
      <c r="L7" s="19"/>
    </row>
    <row r="8" hidden="1" s="2" customFormat="1" ht="12" customHeight="1">
      <c r="A8" s="37"/>
      <c r="B8" s="43"/>
      <c r="C8" s="37"/>
      <c r="D8" s="131" t="s">
        <v>93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34" t="s">
        <v>371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zakázky'!AN8</f>
        <v>22. 6. 2021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28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28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ROUND(J86,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ROUND((SUM(BE86:BE134)),  2)</f>
        <v>0</v>
      </c>
      <c r="G33" s="37"/>
      <c r="H33" s="37"/>
      <c r="I33" s="147">
        <v>0.20999999999999999</v>
      </c>
      <c r="J33" s="146">
        <f>ROUND(((SUM(BE86:BE134))*I33),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1" t="s">
        <v>44</v>
      </c>
      <c r="F34" s="146">
        <f>ROUND((SUM(BF86:BF134)),  2)</f>
        <v>0</v>
      </c>
      <c r="G34" s="37"/>
      <c r="H34" s="37"/>
      <c r="I34" s="147">
        <v>0.14999999999999999</v>
      </c>
      <c r="J34" s="146">
        <f>ROUND(((SUM(BF86:BF134))*I34),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ROUND((SUM(BG86:BG134)),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ROUND((SUM(BH86:BH134)),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ROUND((SUM(BI86:BI134)),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/>
    <row r="42" hidden="1"/>
    <row r="43" hidden="1"/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95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Střecha domova mládeže, spojovací krček a dílny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93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06 - chodba před tělocvičnou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Školní 280, 331 01 Plasy</v>
      </c>
      <c r="G52" s="39"/>
      <c r="H52" s="39"/>
      <c r="I52" s="31" t="s">
        <v>23</v>
      </c>
      <c r="J52" s="71" t="str">
        <f>IF(J12="","",J12)</f>
        <v>22. 6. 2021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Gymnázium a střední odborná škola, Plasy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Ing. Jaroslav Suchý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96</v>
      </c>
      <c r="D57" s="161"/>
      <c r="E57" s="161"/>
      <c r="F57" s="161"/>
      <c r="G57" s="161"/>
      <c r="H57" s="161"/>
      <c r="I57" s="161"/>
      <c r="J57" s="162" t="s">
        <v>97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J86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98</v>
      </c>
    </row>
    <row r="60" s="9" customFormat="1" ht="24.96" customHeight="1">
      <c r="A60" s="9"/>
      <c r="B60" s="164"/>
      <c r="C60" s="165"/>
      <c r="D60" s="166" t="s">
        <v>99</v>
      </c>
      <c r="E60" s="167"/>
      <c r="F60" s="167"/>
      <c r="G60" s="167"/>
      <c r="H60" s="167"/>
      <c r="I60" s="167"/>
      <c r="J60" s="168">
        <f>J87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100</v>
      </c>
      <c r="E61" s="173"/>
      <c r="F61" s="173"/>
      <c r="G61" s="173"/>
      <c r="H61" s="173"/>
      <c r="I61" s="173"/>
      <c r="J61" s="174">
        <f>J88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101</v>
      </c>
      <c r="E62" s="173"/>
      <c r="F62" s="173"/>
      <c r="G62" s="173"/>
      <c r="H62" s="173"/>
      <c r="I62" s="173"/>
      <c r="J62" s="174">
        <f>J90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4"/>
      <c r="C63" s="165"/>
      <c r="D63" s="166" t="s">
        <v>103</v>
      </c>
      <c r="E63" s="167"/>
      <c r="F63" s="167"/>
      <c r="G63" s="167"/>
      <c r="H63" s="167"/>
      <c r="I63" s="167"/>
      <c r="J63" s="168">
        <f>J92</f>
        <v>0</v>
      </c>
      <c r="K63" s="165"/>
      <c r="L63" s="16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0"/>
      <c r="C64" s="171"/>
      <c r="D64" s="172" t="s">
        <v>105</v>
      </c>
      <c r="E64" s="173"/>
      <c r="F64" s="173"/>
      <c r="G64" s="173"/>
      <c r="H64" s="173"/>
      <c r="I64" s="173"/>
      <c r="J64" s="174">
        <f>J93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106</v>
      </c>
      <c r="E65" s="173"/>
      <c r="F65" s="173"/>
      <c r="G65" s="173"/>
      <c r="H65" s="173"/>
      <c r="I65" s="173"/>
      <c r="J65" s="174">
        <f>J110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107</v>
      </c>
      <c r="E66" s="173"/>
      <c r="F66" s="173"/>
      <c r="G66" s="173"/>
      <c r="H66" s="173"/>
      <c r="I66" s="173"/>
      <c r="J66" s="174">
        <f>J129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109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59" t="str">
        <f>E7</f>
        <v>Střecha domova mládeže, spojovací krček a dílny</v>
      </c>
      <c r="F76" s="31"/>
      <c r="G76" s="31"/>
      <c r="H76" s="31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93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SO 06 - chodba před tělocvičnou</v>
      </c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>Školní 280, 331 01 Plasy</v>
      </c>
      <c r="G80" s="39"/>
      <c r="H80" s="39"/>
      <c r="I80" s="31" t="s">
        <v>23</v>
      </c>
      <c r="J80" s="71" t="str">
        <f>IF(J12="","",J12)</f>
        <v>22. 6. 2021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E15</f>
        <v>Gymnázium a střední odborná škola, Plasy</v>
      </c>
      <c r="G82" s="39"/>
      <c r="H82" s="39"/>
      <c r="I82" s="31" t="s">
        <v>31</v>
      </c>
      <c r="J82" s="35" t="str">
        <f>E21</f>
        <v xml:space="preserve"> 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29</v>
      </c>
      <c r="D83" s="39"/>
      <c r="E83" s="39"/>
      <c r="F83" s="26" t="str">
        <f>IF(E18="","",E18)</f>
        <v>Vyplň údaj</v>
      </c>
      <c r="G83" s="39"/>
      <c r="H83" s="39"/>
      <c r="I83" s="31" t="s">
        <v>34</v>
      </c>
      <c r="J83" s="35" t="str">
        <f>E24</f>
        <v>Ing. Jaroslav Suchý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1" customFormat="1" ht="29.28" customHeight="1">
      <c r="A85" s="176"/>
      <c r="B85" s="177"/>
      <c r="C85" s="178" t="s">
        <v>110</v>
      </c>
      <c r="D85" s="179" t="s">
        <v>57</v>
      </c>
      <c r="E85" s="179" t="s">
        <v>53</v>
      </c>
      <c r="F85" s="179" t="s">
        <v>54</v>
      </c>
      <c r="G85" s="179" t="s">
        <v>111</v>
      </c>
      <c r="H85" s="179" t="s">
        <v>112</v>
      </c>
      <c r="I85" s="179" t="s">
        <v>113</v>
      </c>
      <c r="J85" s="179" t="s">
        <v>97</v>
      </c>
      <c r="K85" s="180" t="s">
        <v>114</v>
      </c>
      <c r="L85" s="181"/>
      <c r="M85" s="91" t="s">
        <v>19</v>
      </c>
      <c r="N85" s="92" t="s">
        <v>42</v>
      </c>
      <c r="O85" s="92" t="s">
        <v>115</v>
      </c>
      <c r="P85" s="92" t="s">
        <v>116</v>
      </c>
      <c r="Q85" s="92" t="s">
        <v>117</v>
      </c>
      <c r="R85" s="92" t="s">
        <v>118</v>
      </c>
      <c r="S85" s="92" t="s">
        <v>119</v>
      </c>
      <c r="T85" s="93" t="s">
        <v>120</v>
      </c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</row>
    <row r="86" s="2" customFormat="1" ht="22.8" customHeight="1">
      <c r="A86" s="37"/>
      <c r="B86" s="38"/>
      <c r="C86" s="98" t="s">
        <v>121</v>
      </c>
      <c r="D86" s="39"/>
      <c r="E86" s="39"/>
      <c r="F86" s="39"/>
      <c r="G86" s="39"/>
      <c r="H86" s="39"/>
      <c r="I86" s="39"/>
      <c r="J86" s="182">
        <f>BK86</f>
        <v>0</v>
      </c>
      <c r="K86" s="39"/>
      <c r="L86" s="43"/>
      <c r="M86" s="94"/>
      <c r="N86" s="183"/>
      <c r="O86" s="95"/>
      <c r="P86" s="184">
        <f>P87+P92</f>
        <v>0</v>
      </c>
      <c r="Q86" s="95"/>
      <c r="R86" s="184">
        <f>R87+R92</f>
        <v>0.85558909999999999</v>
      </c>
      <c r="S86" s="95"/>
      <c r="T86" s="185">
        <f>T87+T92</f>
        <v>0.16966700000000001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71</v>
      </c>
      <c r="AU86" s="16" t="s">
        <v>98</v>
      </c>
      <c r="BK86" s="186">
        <f>BK87+BK92</f>
        <v>0</v>
      </c>
    </row>
    <row r="87" s="12" customFormat="1" ht="25.92" customHeight="1">
      <c r="A87" s="12"/>
      <c r="B87" s="187"/>
      <c r="C87" s="188"/>
      <c r="D87" s="189" t="s">
        <v>71</v>
      </c>
      <c r="E87" s="190" t="s">
        <v>122</v>
      </c>
      <c r="F87" s="190" t="s">
        <v>123</v>
      </c>
      <c r="G87" s="188"/>
      <c r="H87" s="188"/>
      <c r="I87" s="191"/>
      <c r="J87" s="192">
        <f>BK87</f>
        <v>0</v>
      </c>
      <c r="K87" s="188"/>
      <c r="L87" s="193"/>
      <c r="M87" s="194"/>
      <c r="N87" s="195"/>
      <c r="O87" s="195"/>
      <c r="P87" s="196">
        <f>P88+P90</f>
        <v>0</v>
      </c>
      <c r="Q87" s="195"/>
      <c r="R87" s="196">
        <f>R88+R90</f>
        <v>0.00063000000000000003</v>
      </c>
      <c r="S87" s="195"/>
      <c r="T87" s="197">
        <f>T88+T90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8" t="s">
        <v>80</v>
      </c>
      <c r="AT87" s="199" t="s">
        <v>71</v>
      </c>
      <c r="AU87" s="199" t="s">
        <v>72</v>
      </c>
      <c r="AY87" s="198" t="s">
        <v>124</v>
      </c>
      <c r="BK87" s="200">
        <f>BK88+BK90</f>
        <v>0</v>
      </c>
    </row>
    <row r="88" s="12" customFormat="1" ht="22.8" customHeight="1">
      <c r="A88" s="12"/>
      <c r="B88" s="187"/>
      <c r="C88" s="188"/>
      <c r="D88" s="189" t="s">
        <v>71</v>
      </c>
      <c r="E88" s="201" t="s">
        <v>125</v>
      </c>
      <c r="F88" s="201" t="s">
        <v>126</v>
      </c>
      <c r="G88" s="188"/>
      <c r="H88" s="188"/>
      <c r="I88" s="191"/>
      <c r="J88" s="202">
        <f>BK88</f>
        <v>0</v>
      </c>
      <c r="K88" s="188"/>
      <c r="L88" s="193"/>
      <c r="M88" s="194"/>
      <c r="N88" s="195"/>
      <c r="O88" s="195"/>
      <c r="P88" s="196">
        <f>P89</f>
        <v>0</v>
      </c>
      <c r="Q88" s="195"/>
      <c r="R88" s="196">
        <f>R89</f>
        <v>0.00063000000000000003</v>
      </c>
      <c r="S88" s="195"/>
      <c r="T88" s="197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8" t="s">
        <v>80</v>
      </c>
      <c r="AT88" s="199" t="s">
        <v>71</v>
      </c>
      <c r="AU88" s="199" t="s">
        <v>80</v>
      </c>
      <c r="AY88" s="198" t="s">
        <v>124</v>
      </c>
      <c r="BK88" s="200">
        <f>BK89</f>
        <v>0</v>
      </c>
    </row>
    <row r="89" s="2" customFormat="1">
      <c r="A89" s="37"/>
      <c r="B89" s="38"/>
      <c r="C89" s="203" t="s">
        <v>80</v>
      </c>
      <c r="D89" s="203" t="s">
        <v>127</v>
      </c>
      <c r="E89" s="204" t="s">
        <v>128</v>
      </c>
      <c r="F89" s="205" t="s">
        <v>129</v>
      </c>
      <c r="G89" s="206" t="s">
        <v>130</v>
      </c>
      <c r="H89" s="207">
        <v>3</v>
      </c>
      <c r="I89" s="208"/>
      <c r="J89" s="207">
        <f>ROUND(I89*H89,2)</f>
        <v>0</v>
      </c>
      <c r="K89" s="205" t="s">
        <v>131</v>
      </c>
      <c r="L89" s="43"/>
      <c r="M89" s="209" t="s">
        <v>19</v>
      </c>
      <c r="N89" s="210" t="s">
        <v>43</v>
      </c>
      <c r="O89" s="83"/>
      <c r="P89" s="211">
        <f>O89*H89</f>
        <v>0</v>
      </c>
      <c r="Q89" s="211">
        <v>0.00021000000000000001</v>
      </c>
      <c r="R89" s="211">
        <f>Q89*H89</f>
        <v>0.00063000000000000003</v>
      </c>
      <c r="S89" s="211">
        <v>0</v>
      </c>
      <c r="T89" s="212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3" t="s">
        <v>132</v>
      </c>
      <c r="AT89" s="213" t="s">
        <v>127</v>
      </c>
      <c r="AU89" s="213" t="s">
        <v>82</v>
      </c>
      <c r="AY89" s="16" t="s">
        <v>124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6" t="s">
        <v>80</v>
      </c>
      <c r="BK89" s="214">
        <f>ROUND(I89*H89,2)</f>
        <v>0</v>
      </c>
      <c r="BL89" s="16" t="s">
        <v>132</v>
      </c>
      <c r="BM89" s="213" t="s">
        <v>372</v>
      </c>
    </row>
    <row r="90" s="12" customFormat="1" ht="22.8" customHeight="1">
      <c r="A90" s="12"/>
      <c r="B90" s="187"/>
      <c r="C90" s="188"/>
      <c r="D90" s="189" t="s">
        <v>71</v>
      </c>
      <c r="E90" s="201" t="s">
        <v>141</v>
      </c>
      <c r="F90" s="201" t="s">
        <v>142</v>
      </c>
      <c r="G90" s="188"/>
      <c r="H90" s="188"/>
      <c r="I90" s="191"/>
      <c r="J90" s="202">
        <f>BK90</f>
        <v>0</v>
      </c>
      <c r="K90" s="188"/>
      <c r="L90" s="193"/>
      <c r="M90" s="194"/>
      <c r="N90" s="195"/>
      <c r="O90" s="195"/>
      <c r="P90" s="196">
        <f>P91</f>
        <v>0</v>
      </c>
      <c r="Q90" s="195"/>
      <c r="R90" s="196">
        <f>R91</f>
        <v>0</v>
      </c>
      <c r="S90" s="195"/>
      <c r="T90" s="197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8" t="s">
        <v>80</v>
      </c>
      <c r="AT90" s="199" t="s">
        <v>71</v>
      </c>
      <c r="AU90" s="199" t="s">
        <v>80</v>
      </c>
      <c r="AY90" s="198" t="s">
        <v>124</v>
      </c>
      <c r="BK90" s="200">
        <f>BK91</f>
        <v>0</v>
      </c>
    </row>
    <row r="91" s="2" customFormat="1">
      <c r="A91" s="37"/>
      <c r="B91" s="38"/>
      <c r="C91" s="203" t="s">
        <v>82</v>
      </c>
      <c r="D91" s="203" t="s">
        <v>127</v>
      </c>
      <c r="E91" s="204" t="s">
        <v>144</v>
      </c>
      <c r="F91" s="205" t="s">
        <v>145</v>
      </c>
      <c r="G91" s="206" t="s">
        <v>146</v>
      </c>
      <c r="H91" s="207">
        <v>0.17000000000000001</v>
      </c>
      <c r="I91" s="208"/>
      <c r="J91" s="207">
        <f>ROUND(I91*H91,2)</f>
        <v>0</v>
      </c>
      <c r="K91" s="205" t="s">
        <v>131</v>
      </c>
      <c r="L91" s="43"/>
      <c r="M91" s="209" t="s">
        <v>19</v>
      </c>
      <c r="N91" s="210" t="s">
        <v>43</v>
      </c>
      <c r="O91" s="83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3" t="s">
        <v>132</v>
      </c>
      <c r="AT91" s="213" t="s">
        <v>127</v>
      </c>
      <c r="AU91" s="213" t="s">
        <v>82</v>
      </c>
      <c r="AY91" s="16" t="s">
        <v>124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6" t="s">
        <v>80</v>
      </c>
      <c r="BK91" s="214">
        <f>ROUND(I91*H91,2)</f>
        <v>0</v>
      </c>
      <c r="BL91" s="16" t="s">
        <v>132</v>
      </c>
      <c r="BM91" s="213" t="s">
        <v>373</v>
      </c>
    </row>
    <row r="92" s="12" customFormat="1" ht="25.92" customHeight="1">
      <c r="A92" s="12"/>
      <c r="B92" s="187"/>
      <c r="C92" s="188"/>
      <c r="D92" s="189" t="s">
        <v>71</v>
      </c>
      <c r="E92" s="190" t="s">
        <v>179</v>
      </c>
      <c r="F92" s="190" t="s">
        <v>180</v>
      </c>
      <c r="G92" s="188"/>
      <c r="H92" s="188"/>
      <c r="I92" s="191"/>
      <c r="J92" s="192">
        <f>BK92</f>
        <v>0</v>
      </c>
      <c r="K92" s="188"/>
      <c r="L92" s="193"/>
      <c r="M92" s="194"/>
      <c r="N92" s="195"/>
      <c r="O92" s="195"/>
      <c r="P92" s="196">
        <f>P93+P110+P129</f>
        <v>0</v>
      </c>
      <c r="Q92" s="195"/>
      <c r="R92" s="196">
        <f>R93+R110+R129</f>
        <v>0.85495909999999997</v>
      </c>
      <c r="S92" s="195"/>
      <c r="T92" s="197">
        <f>T93+T110+T129</f>
        <v>0.16966700000000001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82</v>
      </c>
      <c r="AT92" s="199" t="s">
        <v>71</v>
      </c>
      <c r="AU92" s="199" t="s">
        <v>72</v>
      </c>
      <c r="AY92" s="198" t="s">
        <v>124</v>
      </c>
      <c r="BK92" s="200">
        <f>BK93+BK110+BK129</f>
        <v>0</v>
      </c>
    </row>
    <row r="93" s="12" customFormat="1" ht="22.8" customHeight="1">
      <c r="A93" s="12"/>
      <c r="B93" s="187"/>
      <c r="C93" s="188"/>
      <c r="D93" s="189" t="s">
        <v>71</v>
      </c>
      <c r="E93" s="201" t="s">
        <v>207</v>
      </c>
      <c r="F93" s="201" t="s">
        <v>208</v>
      </c>
      <c r="G93" s="188"/>
      <c r="H93" s="188"/>
      <c r="I93" s="191"/>
      <c r="J93" s="202">
        <f>BK93</f>
        <v>0</v>
      </c>
      <c r="K93" s="188"/>
      <c r="L93" s="193"/>
      <c r="M93" s="194"/>
      <c r="N93" s="195"/>
      <c r="O93" s="195"/>
      <c r="P93" s="196">
        <f>SUM(P94:P109)</f>
        <v>0</v>
      </c>
      <c r="Q93" s="195"/>
      <c r="R93" s="196">
        <f>SUM(R94:R109)</f>
        <v>0.6395770999999999</v>
      </c>
      <c r="S93" s="195"/>
      <c r="T93" s="197">
        <f>SUM(T94:T109)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8" t="s">
        <v>82</v>
      </c>
      <c r="AT93" s="199" t="s">
        <v>71</v>
      </c>
      <c r="AU93" s="199" t="s">
        <v>80</v>
      </c>
      <c r="AY93" s="198" t="s">
        <v>124</v>
      </c>
      <c r="BK93" s="200">
        <f>SUM(BK94:BK109)</f>
        <v>0</v>
      </c>
    </row>
    <row r="94" s="2" customFormat="1">
      <c r="A94" s="37"/>
      <c r="B94" s="38"/>
      <c r="C94" s="203" t="s">
        <v>143</v>
      </c>
      <c r="D94" s="203" t="s">
        <v>127</v>
      </c>
      <c r="E94" s="204" t="s">
        <v>221</v>
      </c>
      <c r="F94" s="205" t="s">
        <v>222</v>
      </c>
      <c r="G94" s="206" t="s">
        <v>130</v>
      </c>
      <c r="H94" s="207">
        <v>17.800000000000001</v>
      </c>
      <c r="I94" s="208"/>
      <c r="J94" s="207">
        <f>ROUND(I94*H94,2)</f>
        <v>0</v>
      </c>
      <c r="K94" s="205" t="s">
        <v>131</v>
      </c>
      <c r="L94" s="43"/>
      <c r="M94" s="209" t="s">
        <v>19</v>
      </c>
      <c r="N94" s="210" t="s">
        <v>43</v>
      </c>
      <c r="O94" s="83"/>
      <c r="P94" s="211">
        <f>O94*H94</f>
        <v>0</v>
      </c>
      <c r="Q94" s="211">
        <v>0.0161</v>
      </c>
      <c r="R94" s="211">
        <f>Q94*H94</f>
        <v>0.28658</v>
      </c>
      <c r="S94" s="211">
        <v>0</v>
      </c>
      <c r="T94" s="212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3" t="s">
        <v>187</v>
      </c>
      <c r="AT94" s="213" t="s">
        <v>127</v>
      </c>
      <c r="AU94" s="213" t="s">
        <v>82</v>
      </c>
      <c r="AY94" s="16" t="s">
        <v>124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6" t="s">
        <v>80</v>
      </c>
      <c r="BK94" s="214">
        <f>ROUND(I94*H94,2)</f>
        <v>0</v>
      </c>
      <c r="BL94" s="16" t="s">
        <v>187</v>
      </c>
      <c r="BM94" s="213" t="s">
        <v>374</v>
      </c>
    </row>
    <row r="95" s="2" customFormat="1">
      <c r="A95" s="37"/>
      <c r="B95" s="38"/>
      <c r="C95" s="203" t="s">
        <v>132</v>
      </c>
      <c r="D95" s="203" t="s">
        <v>127</v>
      </c>
      <c r="E95" s="204" t="s">
        <v>225</v>
      </c>
      <c r="F95" s="205" t="s">
        <v>226</v>
      </c>
      <c r="G95" s="206" t="s">
        <v>130</v>
      </c>
      <c r="H95" s="207">
        <v>8.9000000000000004</v>
      </c>
      <c r="I95" s="208"/>
      <c r="J95" s="207">
        <f>ROUND(I95*H95,2)</f>
        <v>0</v>
      </c>
      <c r="K95" s="205" t="s">
        <v>131</v>
      </c>
      <c r="L95" s="43"/>
      <c r="M95" s="209" t="s">
        <v>19</v>
      </c>
      <c r="N95" s="210" t="s">
        <v>43</v>
      </c>
      <c r="O95" s="83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3" t="s">
        <v>187</v>
      </c>
      <c r="AT95" s="213" t="s">
        <v>127</v>
      </c>
      <c r="AU95" s="213" t="s">
        <v>82</v>
      </c>
      <c r="AY95" s="16" t="s">
        <v>124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6" t="s">
        <v>80</v>
      </c>
      <c r="BK95" s="214">
        <f>ROUND(I95*H95,2)</f>
        <v>0</v>
      </c>
      <c r="BL95" s="16" t="s">
        <v>187</v>
      </c>
      <c r="BM95" s="213" t="s">
        <v>375</v>
      </c>
    </row>
    <row r="96" s="13" customFormat="1">
      <c r="A96" s="13"/>
      <c r="B96" s="215"/>
      <c r="C96" s="216"/>
      <c r="D96" s="217" t="s">
        <v>134</v>
      </c>
      <c r="E96" s="218" t="s">
        <v>19</v>
      </c>
      <c r="F96" s="219" t="s">
        <v>376</v>
      </c>
      <c r="G96" s="216"/>
      <c r="H96" s="220">
        <v>8.9000000000000004</v>
      </c>
      <c r="I96" s="221"/>
      <c r="J96" s="216"/>
      <c r="K96" s="216"/>
      <c r="L96" s="222"/>
      <c r="M96" s="223"/>
      <c r="N96" s="224"/>
      <c r="O96" s="224"/>
      <c r="P96" s="224"/>
      <c r="Q96" s="224"/>
      <c r="R96" s="224"/>
      <c r="S96" s="224"/>
      <c r="T96" s="22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6" t="s">
        <v>134</v>
      </c>
      <c r="AU96" s="226" t="s">
        <v>82</v>
      </c>
      <c r="AV96" s="13" t="s">
        <v>82</v>
      </c>
      <c r="AW96" s="13" t="s">
        <v>33</v>
      </c>
      <c r="AX96" s="13" t="s">
        <v>80</v>
      </c>
      <c r="AY96" s="226" t="s">
        <v>124</v>
      </c>
    </row>
    <row r="97" s="2" customFormat="1" ht="16.5" customHeight="1">
      <c r="A97" s="37"/>
      <c r="B97" s="38"/>
      <c r="C97" s="238" t="s">
        <v>155</v>
      </c>
      <c r="D97" s="238" t="s">
        <v>231</v>
      </c>
      <c r="E97" s="239" t="s">
        <v>232</v>
      </c>
      <c r="F97" s="240" t="s">
        <v>233</v>
      </c>
      <c r="G97" s="241" t="s">
        <v>138</v>
      </c>
      <c r="H97" s="242">
        <v>0.33000000000000002</v>
      </c>
      <c r="I97" s="243"/>
      <c r="J97" s="242">
        <f>ROUND(I97*H97,2)</f>
        <v>0</v>
      </c>
      <c r="K97" s="240" t="s">
        <v>131</v>
      </c>
      <c r="L97" s="244"/>
      <c r="M97" s="245" t="s">
        <v>19</v>
      </c>
      <c r="N97" s="246" t="s">
        <v>43</v>
      </c>
      <c r="O97" s="83"/>
      <c r="P97" s="211">
        <f>O97*H97</f>
        <v>0</v>
      </c>
      <c r="Q97" s="211">
        <v>0.55000000000000004</v>
      </c>
      <c r="R97" s="211">
        <f>Q97*H97</f>
        <v>0.18150000000000002</v>
      </c>
      <c r="S97" s="211">
        <v>0</v>
      </c>
      <c r="T97" s="212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3" t="s">
        <v>234</v>
      </c>
      <c r="AT97" s="213" t="s">
        <v>231</v>
      </c>
      <c r="AU97" s="213" t="s">
        <v>82</v>
      </c>
      <c r="AY97" s="16" t="s">
        <v>124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6" t="s">
        <v>80</v>
      </c>
      <c r="BK97" s="214">
        <f>ROUND(I97*H97,2)</f>
        <v>0</v>
      </c>
      <c r="BL97" s="16" t="s">
        <v>187</v>
      </c>
      <c r="BM97" s="213" t="s">
        <v>377</v>
      </c>
    </row>
    <row r="98" s="2" customFormat="1">
      <c r="A98" s="37"/>
      <c r="B98" s="38"/>
      <c r="C98" s="39"/>
      <c r="D98" s="217" t="s">
        <v>236</v>
      </c>
      <c r="E98" s="39"/>
      <c r="F98" s="247" t="s">
        <v>237</v>
      </c>
      <c r="G98" s="39"/>
      <c r="H98" s="39"/>
      <c r="I98" s="248"/>
      <c r="J98" s="39"/>
      <c r="K98" s="39"/>
      <c r="L98" s="43"/>
      <c r="M98" s="249"/>
      <c r="N98" s="250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236</v>
      </c>
      <c r="AU98" s="16" t="s">
        <v>82</v>
      </c>
    </row>
    <row r="99" s="13" customFormat="1">
      <c r="A99" s="13"/>
      <c r="B99" s="215"/>
      <c r="C99" s="216"/>
      <c r="D99" s="217" t="s">
        <v>134</v>
      </c>
      <c r="E99" s="218" t="s">
        <v>19</v>
      </c>
      <c r="F99" s="219" t="s">
        <v>378</v>
      </c>
      <c r="G99" s="216"/>
      <c r="H99" s="220">
        <v>0.33000000000000002</v>
      </c>
      <c r="I99" s="221"/>
      <c r="J99" s="216"/>
      <c r="K99" s="216"/>
      <c r="L99" s="222"/>
      <c r="M99" s="223"/>
      <c r="N99" s="224"/>
      <c r="O99" s="224"/>
      <c r="P99" s="224"/>
      <c r="Q99" s="224"/>
      <c r="R99" s="224"/>
      <c r="S99" s="224"/>
      <c r="T99" s="22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6" t="s">
        <v>134</v>
      </c>
      <c r="AU99" s="226" t="s">
        <v>82</v>
      </c>
      <c r="AV99" s="13" t="s">
        <v>82</v>
      </c>
      <c r="AW99" s="13" t="s">
        <v>33</v>
      </c>
      <c r="AX99" s="13" t="s">
        <v>80</v>
      </c>
      <c r="AY99" s="226" t="s">
        <v>124</v>
      </c>
    </row>
    <row r="100" s="2" customFormat="1" ht="16.5" customHeight="1">
      <c r="A100" s="37"/>
      <c r="B100" s="38"/>
      <c r="C100" s="203" t="s">
        <v>160</v>
      </c>
      <c r="D100" s="203" t="s">
        <v>127</v>
      </c>
      <c r="E100" s="204" t="s">
        <v>250</v>
      </c>
      <c r="F100" s="205" t="s">
        <v>251</v>
      </c>
      <c r="G100" s="206" t="s">
        <v>192</v>
      </c>
      <c r="H100" s="207">
        <v>19.5</v>
      </c>
      <c r="I100" s="208"/>
      <c r="J100" s="207">
        <f>ROUND(I100*H100,2)</f>
        <v>0</v>
      </c>
      <c r="K100" s="205" t="s">
        <v>131</v>
      </c>
      <c r="L100" s="43"/>
      <c r="M100" s="209" t="s">
        <v>19</v>
      </c>
      <c r="N100" s="210" t="s">
        <v>43</v>
      </c>
      <c r="O100" s="83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3" t="s">
        <v>187</v>
      </c>
      <c r="AT100" s="213" t="s">
        <v>127</v>
      </c>
      <c r="AU100" s="213" t="s">
        <v>82</v>
      </c>
      <c r="AY100" s="16" t="s">
        <v>124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6" t="s">
        <v>80</v>
      </c>
      <c r="BK100" s="214">
        <f>ROUND(I100*H100,2)</f>
        <v>0</v>
      </c>
      <c r="BL100" s="16" t="s">
        <v>187</v>
      </c>
      <c r="BM100" s="213" t="s">
        <v>379</v>
      </c>
    </row>
    <row r="101" s="13" customFormat="1">
      <c r="A101" s="13"/>
      <c r="B101" s="215"/>
      <c r="C101" s="216"/>
      <c r="D101" s="217" t="s">
        <v>134</v>
      </c>
      <c r="E101" s="218" t="s">
        <v>19</v>
      </c>
      <c r="F101" s="219" t="s">
        <v>380</v>
      </c>
      <c r="G101" s="216"/>
      <c r="H101" s="220">
        <v>19.5</v>
      </c>
      <c r="I101" s="221"/>
      <c r="J101" s="216"/>
      <c r="K101" s="216"/>
      <c r="L101" s="222"/>
      <c r="M101" s="223"/>
      <c r="N101" s="224"/>
      <c r="O101" s="224"/>
      <c r="P101" s="224"/>
      <c r="Q101" s="224"/>
      <c r="R101" s="224"/>
      <c r="S101" s="224"/>
      <c r="T101" s="22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6" t="s">
        <v>134</v>
      </c>
      <c r="AU101" s="226" t="s">
        <v>82</v>
      </c>
      <c r="AV101" s="13" t="s">
        <v>82</v>
      </c>
      <c r="AW101" s="13" t="s">
        <v>33</v>
      </c>
      <c r="AX101" s="13" t="s">
        <v>80</v>
      </c>
      <c r="AY101" s="226" t="s">
        <v>124</v>
      </c>
    </row>
    <row r="102" s="2" customFormat="1" ht="16.5" customHeight="1">
      <c r="A102" s="37"/>
      <c r="B102" s="38"/>
      <c r="C102" s="238" t="s">
        <v>164</v>
      </c>
      <c r="D102" s="238" t="s">
        <v>231</v>
      </c>
      <c r="E102" s="239" t="s">
        <v>255</v>
      </c>
      <c r="F102" s="240" t="s">
        <v>256</v>
      </c>
      <c r="G102" s="241" t="s">
        <v>138</v>
      </c>
      <c r="H102" s="242">
        <v>0.050000000000000003</v>
      </c>
      <c r="I102" s="243"/>
      <c r="J102" s="242">
        <f>ROUND(I102*H102,2)</f>
        <v>0</v>
      </c>
      <c r="K102" s="240" t="s">
        <v>131</v>
      </c>
      <c r="L102" s="244"/>
      <c r="M102" s="245" t="s">
        <v>19</v>
      </c>
      <c r="N102" s="246" t="s">
        <v>43</v>
      </c>
      <c r="O102" s="83"/>
      <c r="P102" s="211">
        <f>O102*H102</f>
        <v>0</v>
      </c>
      <c r="Q102" s="211">
        <v>0.55000000000000004</v>
      </c>
      <c r="R102" s="211">
        <f>Q102*H102</f>
        <v>0.027500000000000004</v>
      </c>
      <c r="S102" s="211">
        <v>0</v>
      </c>
      <c r="T102" s="212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3" t="s">
        <v>234</v>
      </c>
      <c r="AT102" s="213" t="s">
        <v>231</v>
      </c>
      <c r="AU102" s="213" t="s">
        <v>82</v>
      </c>
      <c r="AY102" s="16" t="s">
        <v>124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6" t="s">
        <v>80</v>
      </c>
      <c r="BK102" s="214">
        <f>ROUND(I102*H102,2)</f>
        <v>0</v>
      </c>
      <c r="BL102" s="16" t="s">
        <v>187</v>
      </c>
      <c r="BM102" s="213" t="s">
        <v>381</v>
      </c>
    </row>
    <row r="103" s="13" customFormat="1">
      <c r="A103" s="13"/>
      <c r="B103" s="215"/>
      <c r="C103" s="216"/>
      <c r="D103" s="217" t="s">
        <v>134</v>
      </c>
      <c r="E103" s="218" t="s">
        <v>19</v>
      </c>
      <c r="F103" s="219" t="s">
        <v>382</v>
      </c>
      <c r="G103" s="216"/>
      <c r="H103" s="220">
        <v>0.050000000000000003</v>
      </c>
      <c r="I103" s="221"/>
      <c r="J103" s="216"/>
      <c r="K103" s="216"/>
      <c r="L103" s="222"/>
      <c r="M103" s="223"/>
      <c r="N103" s="224"/>
      <c r="O103" s="224"/>
      <c r="P103" s="224"/>
      <c r="Q103" s="224"/>
      <c r="R103" s="224"/>
      <c r="S103" s="224"/>
      <c r="T103" s="22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6" t="s">
        <v>134</v>
      </c>
      <c r="AU103" s="226" t="s">
        <v>82</v>
      </c>
      <c r="AV103" s="13" t="s">
        <v>82</v>
      </c>
      <c r="AW103" s="13" t="s">
        <v>33</v>
      </c>
      <c r="AX103" s="13" t="s">
        <v>80</v>
      </c>
      <c r="AY103" s="226" t="s">
        <v>124</v>
      </c>
    </row>
    <row r="104" s="2" customFormat="1">
      <c r="A104" s="37"/>
      <c r="B104" s="38"/>
      <c r="C104" s="203" t="s">
        <v>169</v>
      </c>
      <c r="D104" s="203" t="s">
        <v>127</v>
      </c>
      <c r="E104" s="204" t="s">
        <v>212</v>
      </c>
      <c r="F104" s="205" t="s">
        <v>213</v>
      </c>
      <c r="G104" s="206" t="s">
        <v>130</v>
      </c>
      <c r="H104" s="207">
        <v>17.800000000000001</v>
      </c>
      <c r="I104" s="208"/>
      <c r="J104" s="207">
        <f>ROUND(I104*H104,2)</f>
        <v>0</v>
      </c>
      <c r="K104" s="205" t="s">
        <v>131</v>
      </c>
      <c r="L104" s="43"/>
      <c r="M104" s="209" t="s">
        <v>19</v>
      </c>
      <c r="N104" s="210" t="s">
        <v>43</v>
      </c>
      <c r="O104" s="83"/>
      <c r="P104" s="211">
        <f>O104*H104</f>
        <v>0</v>
      </c>
      <c r="Q104" s="211">
        <v>0.0070000000000000001</v>
      </c>
      <c r="R104" s="211">
        <f>Q104*H104</f>
        <v>0.1246</v>
      </c>
      <c r="S104" s="211">
        <v>0</v>
      </c>
      <c r="T104" s="212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3" t="s">
        <v>187</v>
      </c>
      <c r="AT104" s="213" t="s">
        <v>127</v>
      </c>
      <c r="AU104" s="213" t="s">
        <v>82</v>
      </c>
      <c r="AY104" s="16" t="s">
        <v>124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6" t="s">
        <v>80</v>
      </c>
      <c r="BK104" s="214">
        <f>ROUND(I104*H104,2)</f>
        <v>0</v>
      </c>
      <c r="BL104" s="16" t="s">
        <v>187</v>
      </c>
      <c r="BM104" s="213" t="s">
        <v>383</v>
      </c>
    </row>
    <row r="105" s="2" customFormat="1" ht="21.75" customHeight="1">
      <c r="A105" s="37"/>
      <c r="B105" s="38"/>
      <c r="C105" s="203" t="s">
        <v>125</v>
      </c>
      <c r="D105" s="203" t="s">
        <v>127</v>
      </c>
      <c r="E105" s="204" t="s">
        <v>260</v>
      </c>
      <c r="F105" s="205" t="s">
        <v>261</v>
      </c>
      <c r="G105" s="206" t="s">
        <v>138</v>
      </c>
      <c r="H105" s="207">
        <v>0.82999999999999996</v>
      </c>
      <c r="I105" s="208"/>
      <c r="J105" s="207">
        <f>ROUND(I105*H105,2)</f>
        <v>0</v>
      </c>
      <c r="K105" s="205" t="s">
        <v>131</v>
      </c>
      <c r="L105" s="43"/>
      <c r="M105" s="209" t="s">
        <v>19</v>
      </c>
      <c r="N105" s="210" t="s">
        <v>43</v>
      </c>
      <c r="O105" s="83"/>
      <c r="P105" s="211">
        <f>O105*H105</f>
        <v>0</v>
      </c>
      <c r="Q105" s="211">
        <v>0.023369999999999998</v>
      </c>
      <c r="R105" s="211">
        <f>Q105*H105</f>
        <v>0.019397099999999997</v>
      </c>
      <c r="S105" s="211">
        <v>0</v>
      </c>
      <c r="T105" s="212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3" t="s">
        <v>187</v>
      </c>
      <c r="AT105" s="213" t="s">
        <v>127</v>
      </c>
      <c r="AU105" s="213" t="s">
        <v>82</v>
      </c>
      <c r="AY105" s="16" t="s">
        <v>124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6" t="s">
        <v>80</v>
      </c>
      <c r="BK105" s="214">
        <f>ROUND(I105*H105,2)</f>
        <v>0</v>
      </c>
      <c r="BL105" s="16" t="s">
        <v>187</v>
      </c>
      <c r="BM105" s="213" t="s">
        <v>384</v>
      </c>
    </row>
    <row r="106" s="13" customFormat="1">
      <c r="A106" s="13"/>
      <c r="B106" s="215"/>
      <c r="C106" s="216"/>
      <c r="D106" s="217" t="s">
        <v>134</v>
      </c>
      <c r="E106" s="218" t="s">
        <v>19</v>
      </c>
      <c r="F106" s="219" t="s">
        <v>385</v>
      </c>
      <c r="G106" s="216"/>
      <c r="H106" s="220">
        <v>0.82999999999999996</v>
      </c>
      <c r="I106" s="221"/>
      <c r="J106" s="216"/>
      <c r="K106" s="216"/>
      <c r="L106" s="222"/>
      <c r="M106" s="223"/>
      <c r="N106" s="224"/>
      <c r="O106" s="224"/>
      <c r="P106" s="224"/>
      <c r="Q106" s="224"/>
      <c r="R106" s="224"/>
      <c r="S106" s="224"/>
      <c r="T106" s="22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6" t="s">
        <v>134</v>
      </c>
      <c r="AU106" s="226" t="s">
        <v>82</v>
      </c>
      <c r="AV106" s="13" t="s">
        <v>82</v>
      </c>
      <c r="AW106" s="13" t="s">
        <v>33</v>
      </c>
      <c r="AX106" s="13" t="s">
        <v>80</v>
      </c>
      <c r="AY106" s="226" t="s">
        <v>124</v>
      </c>
    </row>
    <row r="107" s="2" customFormat="1">
      <c r="A107" s="37"/>
      <c r="B107" s="38"/>
      <c r="C107" s="203" t="s">
        <v>183</v>
      </c>
      <c r="D107" s="203" t="s">
        <v>127</v>
      </c>
      <c r="E107" s="204" t="s">
        <v>265</v>
      </c>
      <c r="F107" s="205" t="s">
        <v>266</v>
      </c>
      <c r="G107" s="206" t="s">
        <v>146</v>
      </c>
      <c r="H107" s="207">
        <v>0.64000000000000001</v>
      </c>
      <c r="I107" s="208"/>
      <c r="J107" s="207">
        <f>ROUND(I107*H107,2)</f>
        <v>0</v>
      </c>
      <c r="K107" s="205" t="s">
        <v>131</v>
      </c>
      <c r="L107" s="43"/>
      <c r="M107" s="209" t="s">
        <v>19</v>
      </c>
      <c r="N107" s="210" t="s">
        <v>43</v>
      </c>
      <c r="O107" s="83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3" t="s">
        <v>187</v>
      </c>
      <c r="AT107" s="213" t="s">
        <v>127</v>
      </c>
      <c r="AU107" s="213" t="s">
        <v>82</v>
      </c>
      <c r="AY107" s="16" t="s">
        <v>124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6" t="s">
        <v>80</v>
      </c>
      <c r="BK107" s="214">
        <f>ROUND(I107*H107,2)</f>
        <v>0</v>
      </c>
      <c r="BL107" s="16" t="s">
        <v>187</v>
      </c>
      <c r="BM107" s="213" t="s">
        <v>386</v>
      </c>
    </row>
    <row r="108" s="2" customFormat="1" ht="16.5" customHeight="1">
      <c r="A108" s="37"/>
      <c r="B108" s="38"/>
      <c r="C108" s="203" t="s">
        <v>189</v>
      </c>
      <c r="D108" s="203" t="s">
        <v>127</v>
      </c>
      <c r="E108" s="204" t="s">
        <v>387</v>
      </c>
      <c r="F108" s="205" t="s">
        <v>388</v>
      </c>
      <c r="G108" s="206" t="s">
        <v>389</v>
      </c>
      <c r="H108" s="207">
        <v>6</v>
      </c>
      <c r="I108" s="208"/>
      <c r="J108" s="207">
        <f>ROUND(I108*H108,2)</f>
        <v>0</v>
      </c>
      <c r="K108" s="205" t="s">
        <v>131</v>
      </c>
      <c r="L108" s="43"/>
      <c r="M108" s="209" t="s">
        <v>19</v>
      </c>
      <c r="N108" s="210" t="s">
        <v>43</v>
      </c>
      <c r="O108" s="83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3" t="s">
        <v>390</v>
      </c>
      <c r="AT108" s="213" t="s">
        <v>127</v>
      </c>
      <c r="AU108" s="213" t="s">
        <v>82</v>
      </c>
      <c r="AY108" s="16" t="s">
        <v>124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6" t="s">
        <v>80</v>
      </c>
      <c r="BK108" s="214">
        <f>ROUND(I108*H108,2)</f>
        <v>0</v>
      </c>
      <c r="BL108" s="16" t="s">
        <v>390</v>
      </c>
      <c r="BM108" s="213" t="s">
        <v>391</v>
      </c>
    </row>
    <row r="109" s="13" customFormat="1">
      <c r="A109" s="13"/>
      <c r="B109" s="215"/>
      <c r="C109" s="216"/>
      <c r="D109" s="217" t="s">
        <v>134</v>
      </c>
      <c r="E109" s="218" t="s">
        <v>19</v>
      </c>
      <c r="F109" s="219" t="s">
        <v>392</v>
      </c>
      <c r="G109" s="216"/>
      <c r="H109" s="220">
        <v>6</v>
      </c>
      <c r="I109" s="221"/>
      <c r="J109" s="216"/>
      <c r="K109" s="216"/>
      <c r="L109" s="222"/>
      <c r="M109" s="223"/>
      <c r="N109" s="224"/>
      <c r="O109" s="224"/>
      <c r="P109" s="224"/>
      <c r="Q109" s="224"/>
      <c r="R109" s="224"/>
      <c r="S109" s="224"/>
      <c r="T109" s="22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6" t="s">
        <v>134</v>
      </c>
      <c r="AU109" s="226" t="s">
        <v>82</v>
      </c>
      <c r="AV109" s="13" t="s">
        <v>82</v>
      </c>
      <c r="AW109" s="13" t="s">
        <v>33</v>
      </c>
      <c r="AX109" s="13" t="s">
        <v>80</v>
      </c>
      <c r="AY109" s="226" t="s">
        <v>124</v>
      </c>
    </row>
    <row r="110" s="12" customFormat="1" ht="22.8" customHeight="1">
      <c r="A110" s="12"/>
      <c r="B110" s="187"/>
      <c r="C110" s="188"/>
      <c r="D110" s="189" t="s">
        <v>71</v>
      </c>
      <c r="E110" s="201" t="s">
        <v>268</v>
      </c>
      <c r="F110" s="201" t="s">
        <v>269</v>
      </c>
      <c r="G110" s="188"/>
      <c r="H110" s="188"/>
      <c r="I110" s="191"/>
      <c r="J110" s="202">
        <f>BK110</f>
        <v>0</v>
      </c>
      <c r="K110" s="188"/>
      <c r="L110" s="193"/>
      <c r="M110" s="194"/>
      <c r="N110" s="195"/>
      <c r="O110" s="195"/>
      <c r="P110" s="196">
        <f>SUM(P111:P128)</f>
        <v>0</v>
      </c>
      <c r="Q110" s="195"/>
      <c r="R110" s="196">
        <f>SUM(R111:R128)</f>
        <v>0.21180500000000002</v>
      </c>
      <c r="S110" s="195"/>
      <c r="T110" s="197">
        <f>SUM(T111:T128)</f>
        <v>0.16966700000000001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8" t="s">
        <v>82</v>
      </c>
      <c r="AT110" s="199" t="s">
        <v>71</v>
      </c>
      <c r="AU110" s="199" t="s">
        <v>80</v>
      </c>
      <c r="AY110" s="198" t="s">
        <v>124</v>
      </c>
      <c r="BK110" s="200">
        <f>SUM(BK111:BK128)</f>
        <v>0</v>
      </c>
    </row>
    <row r="111" s="2" customFormat="1" ht="16.5" customHeight="1">
      <c r="A111" s="37"/>
      <c r="B111" s="38"/>
      <c r="C111" s="203" t="s">
        <v>195</v>
      </c>
      <c r="D111" s="203" t="s">
        <v>127</v>
      </c>
      <c r="E111" s="204" t="s">
        <v>393</v>
      </c>
      <c r="F111" s="205" t="s">
        <v>394</v>
      </c>
      <c r="G111" s="206" t="s">
        <v>130</v>
      </c>
      <c r="H111" s="207">
        <v>17.800000000000001</v>
      </c>
      <c r="I111" s="208"/>
      <c r="J111" s="207">
        <f>ROUND(I111*H111,2)</f>
        <v>0</v>
      </c>
      <c r="K111" s="205" t="s">
        <v>131</v>
      </c>
      <c r="L111" s="43"/>
      <c r="M111" s="209" t="s">
        <v>19</v>
      </c>
      <c r="N111" s="210" t="s">
        <v>43</v>
      </c>
      <c r="O111" s="83"/>
      <c r="P111" s="211">
        <f>O111*H111</f>
        <v>0</v>
      </c>
      <c r="Q111" s="211">
        <v>0</v>
      </c>
      <c r="R111" s="211">
        <f>Q111*H111</f>
        <v>0</v>
      </c>
      <c r="S111" s="211">
        <v>0.00594</v>
      </c>
      <c r="T111" s="212">
        <f>S111*H111</f>
        <v>0.10573200000000001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3" t="s">
        <v>187</v>
      </c>
      <c r="AT111" s="213" t="s">
        <v>127</v>
      </c>
      <c r="AU111" s="213" t="s">
        <v>82</v>
      </c>
      <c r="AY111" s="16" t="s">
        <v>124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6" t="s">
        <v>80</v>
      </c>
      <c r="BK111" s="214">
        <f>ROUND(I111*H111,2)</f>
        <v>0</v>
      </c>
      <c r="BL111" s="16" t="s">
        <v>187</v>
      </c>
      <c r="BM111" s="213" t="s">
        <v>395</v>
      </c>
    </row>
    <row r="112" s="2" customFormat="1" ht="16.5" customHeight="1">
      <c r="A112" s="37"/>
      <c r="B112" s="38"/>
      <c r="C112" s="203" t="s">
        <v>199</v>
      </c>
      <c r="D112" s="203" t="s">
        <v>127</v>
      </c>
      <c r="E112" s="204" t="s">
        <v>276</v>
      </c>
      <c r="F112" s="205" t="s">
        <v>277</v>
      </c>
      <c r="G112" s="206" t="s">
        <v>192</v>
      </c>
      <c r="H112" s="207">
        <v>4.5</v>
      </c>
      <c r="I112" s="208"/>
      <c r="J112" s="207">
        <f>ROUND(I112*H112,2)</f>
        <v>0</v>
      </c>
      <c r="K112" s="205" t="s">
        <v>131</v>
      </c>
      <c r="L112" s="43"/>
      <c r="M112" s="209" t="s">
        <v>19</v>
      </c>
      <c r="N112" s="210" t="s">
        <v>43</v>
      </c>
      <c r="O112" s="83"/>
      <c r="P112" s="211">
        <f>O112*H112</f>
        <v>0</v>
      </c>
      <c r="Q112" s="211">
        <v>0</v>
      </c>
      <c r="R112" s="211">
        <f>Q112*H112</f>
        <v>0</v>
      </c>
      <c r="S112" s="211">
        <v>0.0017700000000000001</v>
      </c>
      <c r="T112" s="212">
        <f>S112*H112</f>
        <v>0.0079649999999999999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3" t="s">
        <v>187</v>
      </c>
      <c r="AT112" s="213" t="s">
        <v>127</v>
      </c>
      <c r="AU112" s="213" t="s">
        <v>82</v>
      </c>
      <c r="AY112" s="16" t="s">
        <v>124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6" t="s">
        <v>80</v>
      </c>
      <c r="BK112" s="214">
        <f>ROUND(I112*H112,2)</f>
        <v>0</v>
      </c>
      <c r="BL112" s="16" t="s">
        <v>187</v>
      </c>
      <c r="BM112" s="213" t="s">
        <v>396</v>
      </c>
    </row>
    <row r="113" s="13" customFormat="1">
      <c r="A113" s="13"/>
      <c r="B113" s="215"/>
      <c r="C113" s="216"/>
      <c r="D113" s="217" t="s">
        <v>134</v>
      </c>
      <c r="E113" s="218" t="s">
        <v>19</v>
      </c>
      <c r="F113" s="219" t="s">
        <v>397</v>
      </c>
      <c r="G113" s="216"/>
      <c r="H113" s="220">
        <v>4.5</v>
      </c>
      <c r="I113" s="221"/>
      <c r="J113" s="216"/>
      <c r="K113" s="216"/>
      <c r="L113" s="222"/>
      <c r="M113" s="223"/>
      <c r="N113" s="224"/>
      <c r="O113" s="224"/>
      <c r="P113" s="224"/>
      <c r="Q113" s="224"/>
      <c r="R113" s="224"/>
      <c r="S113" s="224"/>
      <c r="T113" s="22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6" t="s">
        <v>134</v>
      </c>
      <c r="AU113" s="226" t="s">
        <v>82</v>
      </c>
      <c r="AV113" s="13" t="s">
        <v>82</v>
      </c>
      <c r="AW113" s="13" t="s">
        <v>33</v>
      </c>
      <c r="AX113" s="13" t="s">
        <v>80</v>
      </c>
      <c r="AY113" s="226" t="s">
        <v>124</v>
      </c>
    </row>
    <row r="114" s="2" customFormat="1" ht="16.5" customHeight="1">
      <c r="A114" s="37"/>
      <c r="B114" s="38"/>
      <c r="C114" s="203" t="s">
        <v>203</v>
      </c>
      <c r="D114" s="203" t="s">
        <v>127</v>
      </c>
      <c r="E114" s="204" t="s">
        <v>280</v>
      </c>
      <c r="F114" s="205" t="s">
        <v>281</v>
      </c>
      <c r="G114" s="206" t="s">
        <v>192</v>
      </c>
      <c r="H114" s="207">
        <v>23</v>
      </c>
      <c r="I114" s="208"/>
      <c r="J114" s="207">
        <f>ROUND(I114*H114,2)</f>
        <v>0</v>
      </c>
      <c r="K114" s="205" t="s">
        <v>131</v>
      </c>
      <c r="L114" s="43"/>
      <c r="M114" s="209" t="s">
        <v>19</v>
      </c>
      <c r="N114" s="210" t="s">
        <v>43</v>
      </c>
      <c r="O114" s="83"/>
      <c r="P114" s="211">
        <f>O114*H114</f>
        <v>0</v>
      </c>
      <c r="Q114" s="211">
        <v>0</v>
      </c>
      <c r="R114" s="211">
        <f>Q114*H114</f>
        <v>0</v>
      </c>
      <c r="S114" s="211">
        <v>0.00175</v>
      </c>
      <c r="T114" s="212">
        <f>S114*H114</f>
        <v>0.040250000000000001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3" t="s">
        <v>187</v>
      </c>
      <c r="AT114" s="213" t="s">
        <v>127</v>
      </c>
      <c r="AU114" s="213" t="s">
        <v>82</v>
      </c>
      <c r="AY114" s="16" t="s">
        <v>124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6" t="s">
        <v>80</v>
      </c>
      <c r="BK114" s="214">
        <f>ROUND(I114*H114,2)</f>
        <v>0</v>
      </c>
      <c r="BL114" s="16" t="s">
        <v>187</v>
      </c>
      <c r="BM114" s="213" t="s">
        <v>398</v>
      </c>
    </row>
    <row r="115" s="13" customFormat="1">
      <c r="A115" s="13"/>
      <c r="B115" s="215"/>
      <c r="C115" s="216"/>
      <c r="D115" s="217" t="s">
        <v>134</v>
      </c>
      <c r="E115" s="218" t="s">
        <v>19</v>
      </c>
      <c r="F115" s="219" t="s">
        <v>399</v>
      </c>
      <c r="G115" s="216"/>
      <c r="H115" s="220">
        <v>23</v>
      </c>
      <c r="I115" s="221"/>
      <c r="J115" s="216"/>
      <c r="K115" s="216"/>
      <c r="L115" s="222"/>
      <c r="M115" s="223"/>
      <c r="N115" s="224"/>
      <c r="O115" s="224"/>
      <c r="P115" s="224"/>
      <c r="Q115" s="224"/>
      <c r="R115" s="224"/>
      <c r="S115" s="224"/>
      <c r="T115" s="22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6" t="s">
        <v>134</v>
      </c>
      <c r="AU115" s="226" t="s">
        <v>82</v>
      </c>
      <c r="AV115" s="13" t="s">
        <v>82</v>
      </c>
      <c r="AW115" s="13" t="s">
        <v>33</v>
      </c>
      <c r="AX115" s="13" t="s">
        <v>80</v>
      </c>
      <c r="AY115" s="226" t="s">
        <v>124</v>
      </c>
    </row>
    <row r="116" s="2" customFormat="1" ht="16.5" customHeight="1">
      <c r="A116" s="37"/>
      <c r="B116" s="38"/>
      <c r="C116" s="203" t="s">
        <v>9</v>
      </c>
      <c r="D116" s="203" t="s">
        <v>127</v>
      </c>
      <c r="E116" s="204" t="s">
        <v>285</v>
      </c>
      <c r="F116" s="205" t="s">
        <v>286</v>
      </c>
      <c r="G116" s="206" t="s">
        <v>192</v>
      </c>
      <c r="H116" s="207">
        <v>1.5</v>
      </c>
      <c r="I116" s="208"/>
      <c r="J116" s="207">
        <f>ROUND(I116*H116,2)</f>
        <v>0</v>
      </c>
      <c r="K116" s="205" t="s">
        <v>131</v>
      </c>
      <c r="L116" s="43"/>
      <c r="M116" s="209" t="s">
        <v>19</v>
      </c>
      <c r="N116" s="210" t="s">
        <v>43</v>
      </c>
      <c r="O116" s="83"/>
      <c r="P116" s="211">
        <f>O116*H116</f>
        <v>0</v>
      </c>
      <c r="Q116" s="211">
        <v>0</v>
      </c>
      <c r="R116" s="211">
        <f>Q116*H116</f>
        <v>0</v>
      </c>
      <c r="S116" s="211">
        <v>0.0025999999999999999</v>
      </c>
      <c r="T116" s="212">
        <f>S116*H116</f>
        <v>0.0038999999999999998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3" t="s">
        <v>187</v>
      </c>
      <c r="AT116" s="213" t="s">
        <v>127</v>
      </c>
      <c r="AU116" s="213" t="s">
        <v>82</v>
      </c>
      <c r="AY116" s="16" t="s">
        <v>124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6" t="s">
        <v>80</v>
      </c>
      <c r="BK116" s="214">
        <f>ROUND(I116*H116,2)</f>
        <v>0</v>
      </c>
      <c r="BL116" s="16" t="s">
        <v>187</v>
      </c>
      <c r="BM116" s="213" t="s">
        <v>400</v>
      </c>
    </row>
    <row r="117" s="2" customFormat="1" ht="16.5" customHeight="1">
      <c r="A117" s="37"/>
      <c r="B117" s="38"/>
      <c r="C117" s="203" t="s">
        <v>187</v>
      </c>
      <c r="D117" s="203" t="s">
        <v>127</v>
      </c>
      <c r="E117" s="204" t="s">
        <v>289</v>
      </c>
      <c r="F117" s="205" t="s">
        <v>290</v>
      </c>
      <c r="G117" s="206" t="s">
        <v>192</v>
      </c>
      <c r="H117" s="207">
        <v>3</v>
      </c>
      <c r="I117" s="208"/>
      <c r="J117" s="207">
        <f>ROUND(I117*H117,2)</f>
        <v>0</v>
      </c>
      <c r="K117" s="205" t="s">
        <v>131</v>
      </c>
      <c r="L117" s="43"/>
      <c r="M117" s="209" t="s">
        <v>19</v>
      </c>
      <c r="N117" s="210" t="s">
        <v>43</v>
      </c>
      <c r="O117" s="83"/>
      <c r="P117" s="211">
        <f>O117*H117</f>
        <v>0</v>
      </c>
      <c r="Q117" s="211">
        <v>0</v>
      </c>
      <c r="R117" s="211">
        <f>Q117*H117</f>
        <v>0</v>
      </c>
      <c r="S117" s="211">
        <v>0.0039399999999999999</v>
      </c>
      <c r="T117" s="212">
        <f>S117*H117</f>
        <v>0.011820000000000001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3" t="s">
        <v>187</v>
      </c>
      <c r="AT117" s="213" t="s">
        <v>127</v>
      </c>
      <c r="AU117" s="213" t="s">
        <v>82</v>
      </c>
      <c r="AY117" s="16" t="s">
        <v>124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6" t="s">
        <v>80</v>
      </c>
      <c r="BK117" s="214">
        <f>ROUND(I117*H117,2)</f>
        <v>0</v>
      </c>
      <c r="BL117" s="16" t="s">
        <v>187</v>
      </c>
      <c r="BM117" s="213" t="s">
        <v>401</v>
      </c>
    </row>
    <row r="118" s="2" customFormat="1" ht="16.5" customHeight="1">
      <c r="A118" s="37"/>
      <c r="B118" s="38"/>
      <c r="C118" s="203" t="s">
        <v>215</v>
      </c>
      <c r="D118" s="203" t="s">
        <v>127</v>
      </c>
      <c r="E118" s="204" t="s">
        <v>293</v>
      </c>
      <c r="F118" s="205" t="s">
        <v>294</v>
      </c>
      <c r="G118" s="206" t="s">
        <v>192</v>
      </c>
      <c r="H118" s="207">
        <v>4.5</v>
      </c>
      <c r="I118" s="208"/>
      <c r="J118" s="207">
        <f>ROUND(I118*H118,2)</f>
        <v>0</v>
      </c>
      <c r="K118" s="205" t="s">
        <v>131</v>
      </c>
      <c r="L118" s="43"/>
      <c r="M118" s="209" t="s">
        <v>19</v>
      </c>
      <c r="N118" s="210" t="s">
        <v>43</v>
      </c>
      <c r="O118" s="83"/>
      <c r="P118" s="211">
        <f>O118*H118</f>
        <v>0</v>
      </c>
      <c r="Q118" s="211">
        <v>0.00182</v>
      </c>
      <c r="R118" s="211">
        <f>Q118*H118</f>
        <v>0.0081899999999999994</v>
      </c>
      <c r="S118" s="211">
        <v>0</v>
      </c>
      <c r="T118" s="212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3" t="s">
        <v>187</v>
      </c>
      <c r="AT118" s="213" t="s">
        <v>127</v>
      </c>
      <c r="AU118" s="213" t="s">
        <v>82</v>
      </c>
      <c r="AY118" s="16" t="s">
        <v>124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6" t="s">
        <v>80</v>
      </c>
      <c r="BK118" s="214">
        <f>ROUND(I118*H118,2)</f>
        <v>0</v>
      </c>
      <c r="BL118" s="16" t="s">
        <v>187</v>
      </c>
      <c r="BM118" s="213" t="s">
        <v>402</v>
      </c>
    </row>
    <row r="119" s="13" customFormat="1">
      <c r="A119" s="13"/>
      <c r="B119" s="215"/>
      <c r="C119" s="216"/>
      <c r="D119" s="217" t="s">
        <v>134</v>
      </c>
      <c r="E119" s="218" t="s">
        <v>19</v>
      </c>
      <c r="F119" s="219" t="s">
        <v>403</v>
      </c>
      <c r="G119" s="216"/>
      <c r="H119" s="220">
        <v>4.5</v>
      </c>
      <c r="I119" s="221"/>
      <c r="J119" s="216"/>
      <c r="K119" s="216"/>
      <c r="L119" s="222"/>
      <c r="M119" s="223"/>
      <c r="N119" s="224"/>
      <c r="O119" s="224"/>
      <c r="P119" s="224"/>
      <c r="Q119" s="224"/>
      <c r="R119" s="224"/>
      <c r="S119" s="224"/>
      <c r="T119" s="22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6" t="s">
        <v>134</v>
      </c>
      <c r="AU119" s="226" t="s">
        <v>82</v>
      </c>
      <c r="AV119" s="13" t="s">
        <v>82</v>
      </c>
      <c r="AW119" s="13" t="s">
        <v>33</v>
      </c>
      <c r="AX119" s="13" t="s">
        <v>80</v>
      </c>
      <c r="AY119" s="226" t="s">
        <v>124</v>
      </c>
    </row>
    <row r="120" s="2" customFormat="1">
      <c r="A120" s="37"/>
      <c r="B120" s="38"/>
      <c r="C120" s="203" t="s">
        <v>220</v>
      </c>
      <c r="D120" s="203" t="s">
        <v>127</v>
      </c>
      <c r="E120" s="204" t="s">
        <v>298</v>
      </c>
      <c r="F120" s="205" t="s">
        <v>299</v>
      </c>
      <c r="G120" s="206" t="s">
        <v>130</v>
      </c>
      <c r="H120" s="207">
        <v>17.800000000000001</v>
      </c>
      <c r="I120" s="208"/>
      <c r="J120" s="207">
        <f>ROUND(I120*H120,2)</f>
        <v>0</v>
      </c>
      <c r="K120" s="205" t="s">
        <v>131</v>
      </c>
      <c r="L120" s="43"/>
      <c r="M120" s="209" t="s">
        <v>19</v>
      </c>
      <c r="N120" s="210" t="s">
        <v>43</v>
      </c>
      <c r="O120" s="83"/>
      <c r="P120" s="211">
        <f>O120*H120</f>
        <v>0</v>
      </c>
      <c r="Q120" s="211">
        <v>0.0066</v>
      </c>
      <c r="R120" s="211">
        <f>Q120*H120</f>
        <v>0.11748</v>
      </c>
      <c r="S120" s="211">
        <v>0</v>
      </c>
      <c r="T120" s="212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3" t="s">
        <v>187</v>
      </c>
      <c r="AT120" s="213" t="s">
        <v>127</v>
      </c>
      <c r="AU120" s="213" t="s">
        <v>82</v>
      </c>
      <c r="AY120" s="16" t="s">
        <v>124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6" t="s">
        <v>80</v>
      </c>
      <c r="BK120" s="214">
        <f>ROUND(I120*H120,2)</f>
        <v>0</v>
      </c>
      <c r="BL120" s="16" t="s">
        <v>187</v>
      </c>
      <c r="BM120" s="213" t="s">
        <v>404</v>
      </c>
    </row>
    <row r="121" s="2" customFormat="1">
      <c r="A121" s="37"/>
      <c r="B121" s="38"/>
      <c r="C121" s="203" t="s">
        <v>224</v>
      </c>
      <c r="D121" s="203" t="s">
        <v>127</v>
      </c>
      <c r="E121" s="204" t="s">
        <v>310</v>
      </c>
      <c r="F121" s="205" t="s">
        <v>311</v>
      </c>
      <c r="G121" s="206" t="s">
        <v>192</v>
      </c>
      <c r="H121" s="207">
        <v>4.5</v>
      </c>
      <c r="I121" s="208"/>
      <c r="J121" s="207">
        <f>ROUND(I121*H121,2)</f>
        <v>0</v>
      </c>
      <c r="K121" s="205" t="s">
        <v>131</v>
      </c>
      <c r="L121" s="43"/>
      <c r="M121" s="209" t="s">
        <v>19</v>
      </c>
      <c r="N121" s="210" t="s">
        <v>43</v>
      </c>
      <c r="O121" s="83"/>
      <c r="P121" s="211">
        <f>O121*H121</f>
        <v>0</v>
      </c>
      <c r="Q121" s="211">
        <v>0.0022799999999999999</v>
      </c>
      <c r="R121" s="211">
        <f>Q121*H121</f>
        <v>0.01026</v>
      </c>
      <c r="S121" s="211">
        <v>0</v>
      </c>
      <c r="T121" s="212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3" t="s">
        <v>187</v>
      </c>
      <c r="AT121" s="213" t="s">
        <v>127</v>
      </c>
      <c r="AU121" s="213" t="s">
        <v>82</v>
      </c>
      <c r="AY121" s="16" t="s">
        <v>124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6" t="s">
        <v>80</v>
      </c>
      <c r="BK121" s="214">
        <f>ROUND(I121*H121,2)</f>
        <v>0</v>
      </c>
      <c r="BL121" s="16" t="s">
        <v>187</v>
      </c>
      <c r="BM121" s="213" t="s">
        <v>405</v>
      </c>
    </row>
    <row r="122" s="13" customFormat="1">
      <c r="A122" s="13"/>
      <c r="B122" s="215"/>
      <c r="C122" s="216"/>
      <c r="D122" s="217" t="s">
        <v>134</v>
      </c>
      <c r="E122" s="218" t="s">
        <v>19</v>
      </c>
      <c r="F122" s="219" t="s">
        <v>403</v>
      </c>
      <c r="G122" s="216"/>
      <c r="H122" s="220">
        <v>4.5</v>
      </c>
      <c r="I122" s="221"/>
      <c r="J122" s="216"/>
      <c r="K122" s="216"/>
      <c r="L122" s="222"/>
      <c r="M122" s="223"/>
      <c r="N122" s="224"/>
      <c r="O122" s="224"/>
      <c r="P122" s="224"/>
      <c r="Q122" s="224"/>
      <c r="R122" s="224"/>
      <c r="S122" s="224"/>
      <c r="T122" s="22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6" t="s">
        <v>134</v>
      </c>
      <c r="AU122" s="226" t="s">
        <v>82</v>
      </c>
      <c r="AV122" s="13" t="s">
        <v>82</v>
      </c>
      <c r="AW122" s="13" t="s">
        <v>33</v>
      </c>
      <c r="AX122" s="13" t="s">
        <v>80</v>
      </c>
      <c r="AY122" s="226" t="s">
        <v>124</v>
      </c>
    </row>
    <row r="123" s="2" customFormat="1">
      <c r="A123" s="37"/>
      <c r="B123" s="38"/>
      <c r="C123" s="203" t="s">
        <v>230</v>
      </c>
      <c r="D123" s="203" t="s">
        <v>127</v>
      </c>
      <c r="E123" s="204" t="s">
        <v>406</v>
      </c>
      <c r="F123" s="205" t="s">
        <v>407</v>
      </c>
      <c r="G123" s="206" t="s">
        <v>192</v>
      </c>
      <c r="H123" s="207">
        <v>23</v>
      </c>
      <c r="I123" s="208"/>
      <c r="J123" s="207">
        <f>ROUND(I123*H123,2)</f>
        <v>0</v>
      </c>
      <c r="K123" s="205" t="s">
        <v>131</v>
      </c>
      <c r="L123" s="43"/>
      <c r="M123" s="209" t="s">
        <v>19</v>
      </c>
      <c r="N123" s="210" t="s">
        <v>43</v>
      </c>
      <c r="O123" s="83"/>
      <c r="P123" s="211">
        <f>O123*H123</f>
        <v>0</v>
      </c>
      <c r="Q123" s="211">
        <v>0.0028900000000000002</v>
      </c>
      <c r="R123" s="211">
        <f>Q123*H123</f>
        <v>0.066470000000000001</v>
      </c>
      <c r="S123" s="211">
        <v>0</v>
      </c>
      <c r="T123" s="212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3" t="s">
        <v>187</v>
      </c>
      <c r="AT123" s="213" t="s">
        <v>127</v>
      </c>
      <c r="AU123" s="213" t="s">
        <v>82</v>
      </c>
      <c r="AY123" s="16" t="s">
        <v>124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6" t="s">
        <v>80</v>
      </c>
      <c r="BK123" s="214">
        <f>ROUND(I123*H123,2)</f>
        <v>0</v>
      </c>
      <c r="BL123" s="16" t="s">
        <v>187</v>
      </c>
      <c r="BM123" s="213" t="s">
        <v>408</v>
      </c>
    </row>
    <row r="124" s="13" customFormat="1">
      <c r="A124" s="13"/>
      <c r="B124" s="215"/>
      <c r="C124" s="216"/>
      <c r="D124" s="217" t="s">
        <v>134</v>
      </c>
      <c r="E124" s="218" t="s">
        <v>19</v>
      </c>
      <c r="F124" s="219" t="s">
        <v>409</v>
      </c>
      <c r="G124" s="216"/>
      <c r="H124" s="220">
        <v>23</v>
      </c>
      <c r="I124" s="221"/>
      <c r="J124" s="216"/>
      <c r="K124" s="216"/>
      <c r="L124" s="222"/>
      <c r="M124" s="223"/>
      <c r="N124" s="224"/>
      <c r="O124" s="224"/>
      <c r="P124" s="224"/>
      <c r="Q124" s="224"/>
      <c r="R124" s="224"/>
      <c r="S124" s="224"/>
      <c r="T124" s="22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6" t="s">
        <v>134</v>
      </c>
      <c r="AU124" s="226" t="s">
        <v>82</v>
      </c>
      <c r="AV124" s="13" t="s">
        <v>82</v>
      </c>
      <c r="AW124" s="13" t="s">
        <v>33</v>
      </c>
      <c r="AX124" s="13" t="s">
        <v>80</v>
      </c>
      <c r="AY124" s="226" t="s">
        <v>124</v>
      </c>
    </row>
    <row r="125" s="2" customFormat="1" ht="21.75" customHeight="1">
      <c r="A125" s="37"/>
      <c r="B125" s="38"/>
      <c r="C125" s="203" t="s">
        <v>7</v>
      </c>
      <c r="D125" s="203" t="s">
        <v>127</v>
      </c>
      <c r="E125" s="204" t="s">
        <v>314</v>
      </c>
      <c r="F125" s="205" t="s">
        <v>315</v>
      </c>
      <c r="G125" s="206" t="s">
        <v>192</v>
      </c>
      <c r="H125" s="207">
        <v>1.5</v>
      </c>
      <c r="I125" s="208"/>
      <c r="J125" s="207">
        <f>ROUND(I125*H125,2)</f>
        <v>0</v>
      </c>
      <c r="K125" s="205" t="s">
        <v>131</v>
      </c>
      <c r="L125" s="43"/>
      <c r="M125" s="209" t="s">
        <v>19</v>
      </c>
      <c r="N125" s="210" t="s">
        <v>43</v>
      </c>
      <c r="O125" s="83"/>
      <c r="P125" s="211">
        <f>O125*H125</f>
        <v>0</v>
      </c>
      <c r="Q125" s="211">
        <v>0.0016900000000000001</v>
      </c>
      <c r="R125" s="211">
        <f>Q125*H125</f>
        <v>0.0025349999999999999</v>
      </c>
      <c r="S125" s="211">
        <v>0</v>
      </c>
      <c r="T125" s="212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3" t="s">
        <v>187</v>
      </c>
      <c r="AT125" s="213" t="s">
        <v>127</v>
      </c>
      <c r="AU125" s="213" t="s">
        <v>82</v>
      </c>
      <c r="AY125" s="16" t="s">
        <v>124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6" t="s">
        <v>80</v>
      </c>
      <c r="BK125" s="214">
        <f>ROUND(I125*H125,2)</f>
        <v>0</v>
      </c>
      <c r="BL125" s="16" t="s">
        <v>187</v>
      </c>
      <c r="BM125" s="213" t="s">
        <v>410</v>
      </c>
    </row>
    <row r="126" s="2" customFormat="1">
      <c r="A126" s="37"/>
      <c r="B126" s="38"/>
      <c r="C126" s="203" t="s">
        <v>244</v>
      </c>
      <c r="D126" s="203" t="s">
        <v>127</v>
      </c>
      <c r="E126" s="204" t="s">
        <v>318</v>
      </c>
      <c r="F126" s="205" t="s">
        <v>319</v>
      </c>
      <c r="G126" s="206" t="s">
        <v>186</v>
      </c>
      <c r="H126" s="207">
        <v>1</v>
      </c>
      <c r="I126" s="208"/>
      <c r="J126" s="207">
        <f>ROUND(I126*H126,2)</f>
        <v>0</v>
      </c>
      <c r="K126" s="205" t="s">
        <v>131</v>
      </c>
      <c r="L126" s="43"/>
      <c r="M126" s="209" t="s">
        <v>19</v>
      </c>
      <c r="N126" s="210" t="s">
        <v>43</v>
      </c>
      <c r="O126" s="83"/>
      <c r="P126" s="211">
        <f>O126*H126</f>
        <v>0</v>
      </c>
      <c r="Q126" s="211">
        <v>0.00036000000000000002</v>
      </c>
      <c r="R126" s="211">
        <f>Q126*H126</f>
        <v>0.00036000000000000002</v>
      </c>
      <c r="S126" s="211">
        <v>0</v>
      </c>
      <c r="T126" s="212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3" t="s">
        <v>187</v>
      </c>
      <c r="AT126" s="213" t="s">
        <v>127</v>
      </c>
      <c r="AU126" s="213" t="s">
        <v>82</v>
      </c>
      <c r="AY126" s="16" t="s">
        <v>124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80</v>
      </c>
      <c r="BK126" s="214">
        <f>ROUND(I126*H126,2)</f>
        <v>0</v>
      </c>
      <c r="BL126" s="16" t="s">
        <v>187</v>
      </c>
      <c r="BM126" s="213" t="s">
        <v>411</v>
      </c>
    </row>
    <row r="127" s="2" customFormat="1">
      <c r="A127" s="37"/>
      <c r="B127" s="38"/>
      <c r="C127" s="203" t="s">
        <v>249</v>
      </c>
      <c r="D127" s="203" t="s">
        <v>127</v>
      </c>
      <c r="E127" s="204" t="s">
        <v>322</v>
      </c>
      <c r="F127" s="205" t="s">
        <v>323</v>
      </c>
      <c r="G127" s="206" t="s">
        <v>192</v>
      </c>
      <c r="H127" s="207">
        <v>3</v>
      </c>
      <c r="I127" s="208"/>
      <c r="J127" s="207">
        <f>ROUND(I127*H127,2)</f>
        <v>0</v>
      </c>
      <c r="K127" s="205" t="s">
        <v>131</v>
      </c>
      <c r="L127" s="43"/>
      <c r="M127" s="209" t="s">
        <v>19</v>
      </c>
      <c r="N127" s="210" t="s">
        <v>43</v>
      </c>
      <c r="O127" s="83"/>
      <c r="P127" s="211">
        <f>O127*H127</f>
        <v>0</v>
      </c>
      <c r="Q127" s="211">
        <v>0.0021700000000000001</v>
      </c>
      <c r="R127" s="211">
        <f>Q127*H127</f>
        <v>0.0065100000000000002</v>
      </c>
      <c r="S127" s="211">
        <v>0</v>
      </c>
      <c r="T127" s="212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3" t="s">
        <v>187</v>
      </c>
      <c r="AT127" s="213" t="s">
        <v>127</v>
      </c>
      <c r="AU127" s="213" t="s">
        <v>82</v>
      </c>
      <c r="AY127" s="16" t="s">
        <v>124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6" t="s">
        <v>80</v>
      </c>
      <c r="BK127" s="214">
        <f>ROUND(I127*H127,2)</f>
        <v>0</v>
      </c>
      <c r="BL127" s="16" t="s">
        <v>187</v>
      </c>
      <c r="BM127" s="213" t="s">
        <v>412</v>
      </c>
    </row>
    <row r="128" s="2" customFormat="1">
      <c r="A128" s="37"/>
      <c r="B128" s="38"/>
      <c r="C128" s="203" t="s">
        <v>254</v>
      </c>
      <c r="D128" s="203" t="s">
        <v>127</v>
      </c>
      <c r="E128" s="204" t="s">
        <v>326</v>
      </c>
      <c r="F128" s="205" t="s">
        <v>327</v>
      </c>
      <c r="G128" s="206" t="s">
        <v>146</v>
      </c>
      <c r="H128" s="207">
        <v>0.20999999999999999</v>
      </c>
      <c r="I128" s="208"/>
      <c r="J128" s="207">
        <f>ROUND(I128*H128,2)</f>
        <v>0</v>
      </c>
      <c r="K128" s="205" t="s">
        <v>131</v>
      </c>
      <c r="L128" s="43"/>
      <c r="M128" s="209" t="s">
        <v>19</v>
      </c>
      <c r="N128" s="210" t="s">
        <v>43</v>
      </c>
      <c r="O128" s="83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3" t="s">
        <v>187</v>
      </c>
      <c r="AT128" s="213" t="s">
        <v>127</v>
      </c>
      <c r="AU128" s="213" t="s">
        <v>82</v>
      </c>
      <c r="AY128" s="16" t="s">
        <v>124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80</v>
      </c>
      <c r="BK128" s="214">
        <f>ROUND(I128*H128,2)</f>
        <v>0</v>
      </c>
      <c r="BL128" s="16" t="s">
        <v>187</v>
      </c>
      <c r="BM128" s="213" t="s">
        <v>413</v>
      </c>
    </row>
    <row r="129" s="12" customFormat="1" ht="22.8" customHeight="1">
      <c r="A129" s="12"/>
      <c r="B129" s="187"/>
      <c r="C129" s="188"/>
      <c r="D129" s="189" t="s">
        <v>71</v>
      </c>
      <c r="E129" s="201" t="s">
        <v>329</v>
      </c>
      <c r="F129" s="201" t="s">
        <v>330</v>
      </c>
      <c r="G129" s="188"/>
      <c r="H129" s="188"/>
      <c r="I129" s="191"/>
      <c r="J129" s="202">
        <f>BK129</f>
        <v>0</v>
      </c>
      <c r="K129" s="188"/>
      <c r="L129" s="193"/>
      <c r="M129" s="194"/>
      <c r="N129" s="195"/>
      <c r="O129" s="195"/>
      <c r="P129" s="196">
        <f>SUM(P130:P134)</f>
        <v>0</v>
      </c>
      <c r="Q129" s="195"/>
      <c r="R129" s="196">
        <f>SUM(R130:R134)</f>
        <v>0.0035770000000000003</v>
      </c>
      <c r="S129" s="195"/>
      <c r="T129" s="197">
        <f>SUM(T130:T134)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8" t="s">
        <v>82</v>
      </c>
      <c r="AT129" s="199" t="s">
        <v>71</v>
      </c>
      <c r="AU129" s="199" t="s">
        <v>80</v>
      </c>
      <c r="AY129" s="198" t="s">
        <v>124</v>
      </c>
      <c r="BK129" s="200">
        <f>SUM(BK130:BK134)</f>
        <v>0</v>
      </c>
    </row>
    <row r="130" s="2" customFormat="1">
      <c r="A130" s="37"/>
      <c r="B130" s="38"/>
      <c r="C130" s="203" t="s">
        <v>259</v>
      </c>
      <c r="D130" s="203" t="s">
        <v>127</v>
      </c>
      <c r="E130" s="204" t="s">
        <v>340</v>
      </c>
      <c r="F130" s="205" t="s">
        <v>341</v>
      </c>
      <c r="G130" s="206" t="s">
        <v>130</v>
      </c>
      <c r="H130" s="207">
        <v>17.800000000000001</v>
      </c>
      <c r="I130" s="208"/>
      <c r="J130" s="207">
        <f>ROUND(I130*H130,2)</f>
        <v>0</v>
      </c>
      <c r="K130" s="205" t="s">
        <v>131</v>
      </c>
      <c r="L130" s="43"/>
      <c r="M130" s="209" t="s">
        <v>19</v>
      </c>
      <c r="N130" s="210" t="s">
        <v>43</v>
      </c>
      <c r="O130" s="83"/>
      <c r="P130" s="211">
        <f>O130*H130</f>
        <v>0</v>
      </c>
      <c r="Q130" s="211">
        <v>1.0000000000000001E-05</v>
      </c>
      <c r="R130" s="211">
        <f>Q130*H130</f>
        <v>0.00017800000000000002</v>
      </c>
      <c r="S130" s="211">
        <v>0</v>
      </c>
      <c r="T130" s="212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3" t="s">
        <v>187</v>
      </c>
      <c r="AT130" s="213" t="s">
        <v>127</v>
      </c>
      <c r="AU130" s="213" t="s">
        <v>82</v>
      </c>
      <c r="AY130" s="16" t="s">
        <v>124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6" t="s">
        <v>80</v>
      </c>
      <c r="BK130" s="214">
        <f>ROUND(I130*H130,2)</f>
        <v>0</v>
      </c>
      <c r="BL130" s="16" t="s">
        <v>187</v>
      </c>
      <c r="BM130" s="213" t="s">
        <v>414</v>
      </c>
    </row>
    <row r="131" s="2" customFormat="1" ht="21.75" customHeight="1">
      <c r="A131" s="37"/>
      <c r="B131" s="38"/>
      <c r="C131" s="238" t="s">
        <v>264</v>
      </c>
      <c r="D131" s="238" t="s">
        <v>231</v>
      </c>
      <c r="E131" s="239" t="s">
        <v>344</v>
      </c>
      <c r="F131" s="240" t="s">
        <v>345</v>
      </c>
      <c r="G131" s="241" t="s">
        <v>130</v>
      </c>
      <c r="H131" s="242">
        <v>17.800000000000001</v>
      </c>
      <c r="I131" s="243"/>
      <c r="J131" s="242">
        <f>ROUND(I131*H131,2)</f>
        <v>0</v>
      </c>
      <c r="K131" s="240" t="s">
        <v>131</v>
      </c>
      <c r="L131" s="244"/>
      <c r="M131" s="245" t="s">
        <v>19</v>
      </c>
      <c r="N131" s="246" t="s">
        <v>43</v>
      </c>
      <c r="O131" s="83"/>
      <c r="P131" s="211">
        <f>O131*H131</f>
        <v>0</v>
      </c>
      <c r="Q131" s="211">
        <v>0.00018000000000000001</v>
      </c>
      <c r="R131" s="211">
        <f>Q131*H131</f>
        <v>0.0032040000000000003</v>
      </c>
      <c r="S131" s="211">
        <v>0</v>
      </c>
      <c r="T131" s="212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3" t="s">
        <v>234</v>
      </c>
      <c r="AT131" s="213" t="s">
        <v>231</v>
      </c>
      <c r="AU131" s="213" t="s">
        <v>82</v>
      </c>
      <c r="AY131" s="16" t="s">
        <v>124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80</v>
      </c>
      <c r="BK131" s="214">
        <f>ROUND(I131*H131,2)</f>
        <v>0</v>
      </c>
      <c r="BL131" s="16" t="s">
        <v>187</v>
      </c>
      <c r="BM131" s="213" t="s">
        <v>415</v>
      </c>
    </row>
    <row r="132" s="2" customFormat="1" ht="16.5" customHeight="1">
      <c r="A132" s="37"/>
      <c r="B132" s="38"/>
      <c r="C132" s="203" t="s">
        <v>270</v>
      </c>
      <c r="D132" s="203" t="s">
        <v>127</v>
      </c>
      <c r="E132" s="204" t="s">
        <v>349</v>
      </c>
      <c r="F132" s="205" t="s">
        <v>350</v>
      </c>
      <c r="G132" s="206" t="s">
        <v>192</v>
      </c>
      <c r="H132" s="207">
        <v>19.5</v>
      </c>
      <c r="I132" s="208"/>
      <c r="J132" s="207">
        <f>ROUND(I132*H132,2)</f>
        <v>0</v>
      </c>
      <c r="K132" s="205" t="s">
        <v>131</v>
      </c>
      <c r="L132" s="43"/>
      <c r="M132" s="209" t="s">
        <v>19</v>
      </c>
      <c r="N132" s="210" t="s">
        <v>43</v>
      </c>
      <c r="O132" s="83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3" t="s">
        <v>187</v>
      </c>
      <c r="AT132" s="213" t="s">
        <v>127</v>
      </c>
      <c r="AU132" s="213" t="s">
        <v>82</v>
      </c>
      <c r="AY132" s="16" t="s">
        <v>124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80</v>
      </c>
      <c r="BK132" s="214">
        <f>ROUND(I132*H132,2)</f>
        <v>0</v>
      </c>
      <c r="BL132" s="16" t="s">
        <v>187</v>
      </c>
      <c r="BM132" s="213" t="s">
        <v>416</v>
      </c>
    </row>
    <row r="133" s="2" customFormat="1" ht="16.5" customHeight="1">
      <c r="A133" s="37"/>
      <c r="B133" s="38"/>
      <c r="C133" s="238" t="s">
        <v>275</v>
      </c>
      <c r="D133" s="238" t="s">
        <v>231</v>
      </c>
      <c r="E133" s="239" t="s">
        <v>353</v>
      </c>
      <c r="F133" s="240" t="s">
        <v>354</v>
      </c>
      <c r="G133" s="241" t="s">
        <v>192</v>
      </c>
      <c r="H133" s="242">
        <v>19.5</v>
      </c>
      <c r="I133" s="243"/>
      <c r="J133" s="242">
        <f>ROUND(I133*H133,2)</f>
        <v>0</v>
      </c>
      <c r="K133" s="240" t="s">
        <v>131</v>
      </c>
      <c r="L133" s="244"/>
      <c r="M133" s="245" t="s">
        <v>19</v>
      </c>
      <c r="N133" s="246" t="s">
        <v>43</v>
      </c>
      <c r="O133" s="83"/>
      <c r="P133" s="211">
        <f>O133*H133</f>
        <v>0</v>
      </c>
      <c r="Q133" s="211">
        <v>1.0000000000000001E-05</v>
      </c>
      <c r="R133" s="211">
        <f>Q133*H133</f>
        <v>0.00019500000000000002</v>
      </c>
      <c r="S133" s="211">
        <v>0</v>
      </c>
      <c r="T133" s="212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3" t="s">
        <v>234</v>
      </c>
      <c r="AT133" s="213" t="s">
        <v>231</v>
      </c>
      <c r="AU133" s="213" t="s">
        <v>82</v>
      </c>
      <c r="AY133" s="16" t="s">
        <v>124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80</v>
      </c>
      <c r="BK133" s="214">
        <f>ROUND(I133*H133,2)</f>
        <v>0</v>
      </c>
      <c r="BL133" s="16" t="s">
        <v>187</v>
      </c>
      <c r="BM133" s="213" t="s">
        <v>417</v>
      </c>
    </row>
    <row r="134" s="2" customFormat="1">
      <c r="A134" s="37"/>
      <c r="B134" s="38"/>
      <c r="C134" s="203" t="s">
        <v>279</v>
      </c>
      <c r="D134" s="203" t="s">
        <v>127</v>
      </c>
      <c r="E134" s="204" t="s">
        <v>358</v>
      </c>
      <c r="F134" s="205" t="s">
        <v>359</v>
      </c>
      <c r="G134" s="206" t="s">
        <v>146</v>
      </c>
      <c r="H134" s="207">
        <v>0.01</v>
      </c>
      <c r="I134" s="208"/>
      <c r="J134" s="207">
        <f>ROUND(I134*H134,2)</f>
        <v>0</v>
      </c>
      <c r="K134" s="205" t="s">
        <v>131</v>
      </c>
      <c r="L134" s="43"/>
      <c r="M134" s="251" t="s">
        <v>19</v>
      </c>
      <c r="N134" s="252" t="s">
        <v>43</v>
      </c>
      <c r="O134" s="253"/>
      <c r="P134" s="254">
        <f>O134*H134</f>
        <v>0</v>
      </c>
      <c r="Q134" s="254">
        <v>0</v>
      </c>
      <c r="R134" s="254">
        <f>Q134*H134</f>
        <v>0</v>
      </c>
      <c r="S134" s="254">
        <v>0</v>
      </c>
      <c r="T134" s="25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3" t="s">
        <v>187</v>
      </c>
      <c r="AT134" s="213" t="s">
        <v>127</v>
      </c>
      <c r="AU134" s="213" t="s">
        <v>82</v>
      </c>
      <c r="AY134" s="16" t="s">
        <v>124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80</v>
      </c>
      <c r="BK134" s="214">
        <f>ROUND(I134*H134,2)</f>
        <v>0</v>
      </c>
      <c r="BL134" s="16" t="s">
        <v>187</v>
      </c>
      <c r="BM134" s="213" t="s">
        <v>418</v>
      </c>
    </row>
    <row r="135" s="2" customFormat="1" ht="6.96" customHeight="1">
      <c r="A135" s="37"/>
      <c r="B135" s="58"/>
      <c r="C135" s="59"/>
      <c r="D135" s="59"/>
      <c r="E135" s="59"/>
      <c r="F135" s="59"/>
      <c r="G135" s="59"/>
      <c r="H135" s="59"/>
      <c r="I135" s="59"/>
      <c r="J135" s="59"/>
      <c r="K135" s="59"/>
      <c r="L135" s="43"/>
      <c r="M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</sheetData>
  <sheetProtection sheet="1" autoFilter="0" formatColumns="0" formatRows="0" objects="1" scenarios="1" spinCount="100000" saltValue="Ra8P6PHpb9knU42+zkI2lWSLUcSWOsbnKnxY89CiorYCPYyfQ9ADkMESuY5Lt/IgTyZYHdTDIZEhYFuDbA/nCw==" hashValue="/jjXoW/yMFsNasHPTndrhlZ0kjitjqUkwJH4HMbW/9RW106fARUPShHK+8cUA8SNeDMwa/4Fq3+lEY4PLqgfnQ==" algorithmName="SHA-512" password="CC35"/>
  <autoFilter ref="C85:K13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hidden="1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hidden="1" s="1" customFormat="1" ht="24.96" customHeight="1">
      <c r="B4" s="19"/>
      <c r="D4" s="129" t="s">
        <v>92</v>
      </c>
      <c r="L4" s="19"/>
      <c r="M4" s="130" t="s">
        <v>11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1" t="s">
        <v>16</v>
      </c>
      <c r="L6" s="19"/>
    </row>
    <row r="7" hidden="1" s="1" customFormat="1" ht="16.5" customHeight="1">
      <c r="B7" s="19"/>
      <c r="E7" s="132" t="str">
        <f>'Rekapitulace zakázky'!K6</f>
        <v>Střecha domova mládeže, spojovací krček a dílny</v>
      </c>
      <c r="F7" s="131"/>
      <c r="G7" s="131"/>
      <c r="H7" s="131"/>
      <c r="L7" s="19"/>
    </row>
    <row r="8" hidden="1" s="2" customFormat="1" ht="12" customHeight="1">
      <c r="A8" s="37"/>
      <c r="B8" s="43"/>
      <c r="C8" s="37"/>
      <c r="D8" s="131" t="s">
        <v>93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34" t="s">
        <v>419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zakázky'!AN8</f>
        <v>22. 6. 2021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28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28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ROUND(J89,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ROUND((SUM(BE89:BE159)),  2)</f>
        <v>0</v>
      </c>
      <c r="G33" s="37"/>
      <c r="H33" s="37"/>
      <c r="I33" s="147">
        <v>0.20999999999999999</v>
      </c>
      <c r="J33" s="146">
        <f>ROUND(((SUM(BE89:BE159))*I33),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1" t="s">
        <v>44</v>
      </c>
      <c r="F34" s="146">
        <f>ROUND((SUM(BF89:BF159)),  2)</f>
        <v>0</v>
      </c>
      <c r="G34" s="37"/>
      <c r="H34" s="37"/>
      <c r="I34" s="147">
        <v>0.14999999999999999</v>
      </c>
      <c r="J34" s="146">
        <f>ROUND(((SUM(BF89:BF159))*I34),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ROUND((SUM(BG89:BG159)),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ROUND((SUM(BH89:BH159)),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ROUND((SUM(BI89:BI159)),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/>
    <row r="42" hidden="1"/>
    <row r="43" hidden="1"/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95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Střecha domova mládeže, spojovací krček a dílny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93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07 - střecha školní garáže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Školní 280, 331 01 Plasy</v>
      </c>
      <c r="G52" s="39"/>
      <c r="H52" s="39"/>
      <c r="I52" s="31" t="s">
        <v>23</v>
      </c>
      <c r="J52" s="71" t="str">
        <f>IF(J12="","",J12)</f>
        <v>22. 6. 2021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Gymnázium a střední odborná škola, Plasy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Ing. Jaroslav Suchý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96</v>
      </c>
      <c r="D57" s="161"/>
      <c r="E57" s="161"/>
      <c r="F57" s="161"/>
      <c r="G57" s="161"/>
      <c r="H57" s="161"/>
      <c r="I57" s="161"/>
      <c r="J57" s="162" t="s">
        <v>97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J89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98</v>
      </c>
    </row>
    <row r="60" s="9" customFormat="1" ht="24.96" customHeight="1">
      <c r="A60" s="9"/>
      <c r="B60" s="164"/>
      <c r="C60" s="165"/>
      <c r="D60" s="166" t="s">
        <v>99</v>
      </c>
      <c r="E60" s="167"/>
      <c r="F60" s="167"/>
      <c r="G60" s="167"/>
      <c r="H60" s="167"/>
      <c r="I60" s="167"/>
      <c r="J60" s="168">
        <f>J90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420</v>
      </c>
      <c r="E61" s="173"/>
      <c r="F61" s="173"/>
      <c r="G61" s="173"/>
      <c r="H61" s="173"/>
      <c r="I61" s="173"/>
      <c r="J61" s="174">
        <f>J91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100</v>
      </c>
      <c r="E62" s="173"/>
      <c r="F62" s="173"/>
      <c r="G62" s="173"/>
      <c r="H62" s="173"/>
      <c r="I62" s="173"/>
      <c r="J62" s="174">
        <f>J96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101</v>
      </c>
      <c r="E63" s="173"/>
      <c r="F63" s="173"/>
      <c r="G63" s="173"/>
      <c r="H63" s="173"/>
      <c r="I63" s="173"/>
      <c r="J63" s="174">
        <f>J100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102</v>
      </c>
      <c r="E64" s="173"/>
      <c r="F64" s="173"/>
      <c r="G64" s="173"/>
      <c r="H64" s="173"/>
      <c r="I64" s="173"/>
      <c r="J64" s="174">
        <f>J112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4"/>
      <c r="C65" s="165"/>
      <c r="D65" s="166" t="s">
        <v>103</v>
      </c>
      <c r="E65" s="167"/>
      <c r="F65" s="167"/>
      <c r="G65" s="167"/>
      <c r="H65" s="167"/>
      <c r="I65" s="167"/>
      <c r="J65" s="168">
        <f>J114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0"/>
      <c r="C66" s="171"/>
      <c r="D66" s="172" t="s">
        <v>105</v>
      </c>
      <c r="E66" s="173"/>
      <c r="F66" s="173"/>
      <c r="G66" s="173"/>
      <c r="H66" s="173"/>
      <c r="I66" s="173"/>
      <c r="J66" s="174">
        <f>J115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106</v>
      </c>
      <c r="E67" s="173"/>
      <c r="F67" s="173"/>
      <c r="G67" s="173"/>
      <c r="H67" s="173"/>
      <c r="I67" s="173"/>
      <c r="J67" s="174">
        <f>J135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0"/>
      <c r="C68" s="171"/>
      <c r="D68" s="172" t="s">
        <v>107</v>
      </c>
      <c r="E68" s="173"/>
      <c r="F68" s="173"/>
      <c r="G68" s="173"/>
      <c r="H68" s="173"/>
      <c r="I68" s="173"/>
      <c r="J68" s="174">
        <f>J149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108</v>
      </c>
      <c r="E69" s="173"/>
      <c r="F69" s="173"/>
      <c r="G69" s="173"/>
      <c r="H69" s="173"/>
      <c r="I69" s="173"/>
      <c r="J69" s="174">
        <f>J152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5" s="2" customFormat="1" ht="6.96" customHeight="1">
      <c r="A75" s="37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4.96" customHeight="1">
      <c r="A76" s="37"/>
      <c r="B76" s="38"/>
      <c r="C76" s="22" t="s">
        <v>109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16</v>
      </c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159" t="str">
        <f>E7</f>
        <v>Střecha domova mládeže, spojovací krček a dílny</v>
      </c>
      <c r="F79" s="31"/>
      <c r="G79" s="31"/>
      <c r="H79" s="31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93</v>
      </c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68" t="str">
        <f>E9</f>
        <v>SO 07 - střecha školní garáže</v>
      </c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21</v>
      </c>
      <c r="D83" s="39"/>
      <c r="E83" s="39"/>
      <c r="F83" s="26" t="str">
        <f>F12</f>
        <v>Školní 280, 331 01 Plasy</v>
      </c>
      <c r="G83" s="39"/>
      <c r="H83" s="39"/>
      <c r="I83" s="31" t="s">
        <v>23</v>
      </c>
      <c r="J83" s="71" t="str">
        <f>IF(J12="","",J12)</f>
        <v>22. 6. 2021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25</v>
      </c>
      <c r="D85" s="39"/>
      <c r="E85" s="39"/>
      <c r="F85" s="26" t="str">
        <f>E15</f>
        <v>Gymnázium a střední odborná škola, Plasy</v>
      </c>
      <c r="G85" s="39"/>
      <c r="H85" s="39"/>
      <c r="I85" s="31" t="s">
        <v>31</v>
      </c>
      <c r="J85" s="35" t="str">
        <f>E21</f>
        <v xml:space="preserve"> </v>
      </c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29</v>
      </c>
      <c r="D86" s="39"/>
      <c r="E86" s="39"/>
      <c r="F86" s="26" t="str">
        <f>IF(E18="","",E18)</f>
        <v>Vyplň údaj</v>
      </c>
      <c r="G86" s="39"/>
      <c r="H86" s="39"/>
      <c r="I86" s="31" t="s">
        <v>34</v>
      </c>
      <c r="J86" s="35" t="str">
        <f>E24</f>
        <v>Ing. Jaroslav Suchý</v>
      </c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0.32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11" customFormat="1" ht="29.28" customHeight="1">
      <c r="A88" s="176"/>
      <c r="B88" s="177"/>
      <c r="C88" s="178" t="s">
        <v>110</v>
      </c>
      <c r="D88" s="179" t="s">
        <v>57</v>
      </c>
      <c r="E88" s="179" t="s">
        <v>53</v>
      </c>
      <c r="F88" s="179" t="s">
        <v>54</v>
      </c>
      <c r="G88" s="179" t="s">
        <v>111</v>
      </c>
      <c r="H88" s="179" t="s">
        <v>112</v>
      </c>
      <c r="I88" s="179" t="s">
        <v>113</v>
      </c>
      <c r="J88" s="179" t="s">
        <v>97</v>
      </c>
      <c r="K88" s="180" t="s">
        <v>114</v>
      </c>
      <c r="L88" s="181"/>
      <c r="M88" s="91" t="s">
        <v>19</v>
      </c>
      <c r="N88" s="92" t="s">
        <v>42</v>
      </c>
      <c r="O88" s="92" t="s">
        <v>115</v>
      </c>
      <c r="P88" s="92" t="s">
        <v>116</v>
      </c>
      <c r="Q88" s="92" t="s">
        <v>117</v>
      </c>
      <c r="R88" s="92" t="s">
        <v>118</v>
      </c>
      <c r="S88" s="92" t="s">
        <v>119</v>
      </c>
      <c r="T88" s="93" t="s">
        <v>120</v>
      </c>
      <c r="U88" s="176"/>
      <c r="V88" s="176"/>
      <c r="W88" s="176"/>
      <c r="X88" s="176"/>
      <c r="Y88" s="176"/>
      <c r="Z88" s="176"/>
      <c r="AA88" s="176"/>
      <c r="AB88" s="176"/>
      <c r="AC88" s="176"/>
      <c r="AD88" s="176"/>
      <c r="AE88" s="176"/>
    </row>
    <row r="89" s="2" customFormat="1" ht="22.8" customHeight="1">
      <c r="A89" s="37"/>
      <c r="B89" s="38"/>
      <c r="C89" s="98" t="s">
        <v>121</v>
      </c>
      <c r="D89" s="39"/>
      <c r="E89" s="39"/>
      <c r="F89" s="39"/>
      <c r="G89" s="39"/>
      <c r="H89" s="39"/>
      <c r="I89" s="39"/>
      <c r="J89" s="182">
        <f>BK89</f>
        <v>0</v>
      </c>
      <c r="K89" s="39"/>
      <c r="L89" s="43"/>
      <c r="M89" s="94"/>
      <c r="N89" s="183"/>
      <c r="O89" s="95"/>
      <c r="P89" s="184">
        <f>P90+P114</f>
        <v>0</v>
      </c>
      <c r="Q89" s="95"/>
      <c r="R89" s="184">
        <f>R90+R114</f>
        <v>3.6895522000000001</v>
      </c>
      <c r="S89" s="95"/>
      <c r="T89" s="185">
        <f>T90+T114</f>
        <v>5.0434190000000001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71</v>
      </c>
      <c r="AU89" s="16" t="s">
        <v>98</v>
      </c>
      <c r="BK89" s="186">
        <f>BK90+BK114</f>
        <v>0</v>
      </c>
    </row>
    <row r="90" s="12" customFormat="1" ht="25.92" customHeight="1">
      <c r="A90" s="12"/>
      <c r="B90" s="187"/>
      <c r="C90" s="188"/>
      <c r="D90" s="189" t="s">
        <v>71</v>
      </c>
      <c r="E90" s="190" t="s">
        <v>122</v>
      </c>
      <c r="F90" s="190" t="s">
        <v>123</v>
      </c>
      <c r="G90" s="188"/>
      <c r="H90" s="188"/>
      <c r="I90" s="191"/>
      <c r="J90" s="192">
        <f>BK90</f>
        <v>0</v>
      </c>
      <c r="K90" s="188"/>
      <c r="L90" s="193"/>
      <c r="M90" s="194"/>
      <c r="N90" s="195"/>
      <c r="O90" s="195"/>
      <c r="P90" s="196">
        <f>P91+P96+P100+P112</f>
        <v>0</v>
      </c>
      <c r="Q90" s="195"/>
      <c r="R90" s="196">
        <f>R91+R96+R100+R112</f>
        <v>1.6810499999999999</v>
      </c>
      <c r="S90" s="195"/>
      <c r="T90" s="197">
        <f>T91+T96+T100+T112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8" t="s">
        <v>80</v>
      </c>
      <c r="AT90" s="199" t="s">
        <v>71</v>
      </c>
      <c r="AU90" s="199" t="s">
        <v>72</v>
      </c>
      <c r="AY90" s="198" t="s">
        <v>124</v>
      </c>
      <c r="BK90" s="200">
        <f>BK91+BK96+BK100+BK112</f>
        <v>0</v>
      </c>
    </row>
    <row r="91" s="12" customFormat="1" ht="22.8" customHeight="1">
      <c r="A91" s="12"/>
      <c r="B91" s="187"/>
      <c r="C91" s="188"/>
      <c r="D91" s="189" t="s">
        <v>71</v>
      </c>
      <c r="E91" s="201" t="s">
        <v>132</v>
      </c>
      <c r="F91" s="201" t="s">
        <v>421</v>
      </c>
      <c r="G91" s="188"/>
      <c r="H91" s="188"/>
      <c r="I91" s="191"/>
      <c r="J91" s="202">
        <f>BK91</f>
        <v>0</v>
      </c>
      <c r="K91" s="188"/>
      <c r="L91" s="193"/>
      <c r="M91" s="194"/>
      <c r="N91" s="195"/>
      <c r="O91" s="195"/>
      <c r="P91" s="196">
        <f>SUM(P92:P95)</f>
        <v>0</v>
      </c>
      <c r="Q91" s="195"/>
      <c r="R91" s="196">
        <f>SUM(R92:R95)</f>
        <v>1.67475</v>
      </c>
      <c r="S91" s="195"/>
      <c r="T91" s="197">
        <f>SUM(T92:T95)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8" t="s">
        <v>80</v>
      </c>
      <c r="AT91" s="199" t="s">
        <v>71</v>
      </c>
      <c r="AU91" s="199" t="s">
        <v>80</v>
      </c>
      <c r="AY91" s="198" t="s">
        <v>124</v>
      </c>
      <c r="BK91" s="200">
        <f>SUM(BK92:BK95)</f>
        <v>0</v>
      </c>
    </row>
    <row r="92" s="2" customFormat="1" ht="21.75" customHeight="1">
      <c r="A92" s="37"/>
      <c r="B92" s="38"/>
      <c r="C92" s="203" t="s">
        <v>80</v>
      </c>
      <c r="D92" s="203" t="s">
        <v>127</v>
      </c>
      <c r="E92" s="204" t="s">
        <v>422</v>
      </c>
      <c r="F92" s="205" t="s">
        <v>423</v>
      </c>
      <c r="G92" s="206" t="s">
        <v>130</v>
      </c>
      <c r="H92" s="207">
        <v>217.5</v>
      </c>
      <c r="I92" s="208"/>
      <c r="J92" s="207">
        <f>ROUND(I92*H92,2)</f>
        <v>0</v>
      </c>
      <c r="K92" s="205" t="s">
        <v>131</v>
      </c>
      <c r="L92" s="43"/>
      <c r="M92" s="209" t="s">
        <v>19</v>
      </c>
      <c r="N92" s="210" t="s">
        <v>43</v>
      </c>
      <c r="O92" s="83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3" t="s">
        <v>132</v>
      </c>
      <c r="AT92" s="213" t="s">
        <v>127</v>
      </c>
      <c r="AU92" s="213" t="s">
        <v>82</v>
      </c>
      <c r="AY92" s="16" t="s">
        <v>124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6" t="s">
        <v>80</v>
      </c>
      <c r="BK92" s="214">
        <f>ROUND(I92*H92,2)</f>
        <v>0</v>
      </c>
      <c r="BL92" s="16" t="s">
        <v>132</v>
      </c>
      <c r="BM92" s="213" t="s">
        <v>424</v>
      </c>
    </row>
    <row r="93" s="13" customFormat="1">
      <c r="A93" s="13"/>
      <c r="B93" s="215"/>
      <c r="C93" s="216"/>
      <c r="D93" s="217" t="s">
        <v>134</v>
      </c>
      <c r="E93" s="218" t="s">
        <v>19</v>
      </c>
      <c r="F93" s="219" t="s">
        <v>425</v>
      </c>
      <c r="G93" s="216"/>
      <c r="H93" s="220">
        <v>217.5</v>
      </c>
      <c r="I93" s="221"/>
      <c r="J93" s="216"/>
      <c r="K93" s="216"/>
      <c r="L93" s="222"/>
      <c r="M93" s="223"/>
      <c r="N93" s="224"/>
      <c r="O93" s="224"/>
      <c r="P93" s="224"/>
      <c r="Q93" s="224"/>
      <c r="R93" s="224"/>
      <c r="S93" s="224"/>
      <c r="T93" s="22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6" t="s">
        <v>134</v>
      </c>
      <c r="AU93" s="226" t="s">
        <v>82</v>
      </c>
      <c r="AV93" s="13" t="s">
        <v>82</v>
      </c>
      <c r="AW93" s="13" t="s">
        <v>33</v>
      </c>
      <c r="AX93" s="13" t="s">
        <v>80</v>
      </c>
      <c r="AY93" s="226" t="s">
        <v>124</v>
      </c>
    </row>
    <row r="94" s="2" customFormat="1" ht="16.5" customHeight="1">
      <c r="A94" s="37"/>
      <c r="B94" s="38"/>
      <c r="C94" s="238" t="s">
        <v>82</v>
      </c>
      <c r="D94" s="238" t="s">
        <v>231</v>
      </c>
      <c r="E94" s="239" t="s">
        <v>426</v>
      </c>
      <c r="F94" s="240" t="s">
        <v>427</v>
      </c>
      <c r="G94" s="241" t="s">
        <v>130</v>
      </c>
      <c r="H94" s="242">
        <v>239.25</v>
      </c>
      <c r="I94" s="243"/>
      <c r="J94" s="242">
        <f>ROUND(I94*H94,2)</f>
        <v>0</v>
      </c>
      <c r="K94" s="240" t="s">
        <v>131</v>
      </c>
      <c r="L94" s="244"/>
      <c r="M94" s="245" t="s">
        <v>19</v>
      </c>
      <c r="N94" s="246" t="s">
        <v>43</v>
      </c>
      <c r="O94" s="83"/>
      <c r="P94" s="211">
        <f>O94*H94</f>
        <v>0</v>
      </c>
      <c r="Q94" s="211">
        <v>0.0070000000000000001</v>
      </c>
      <c r="R94" s="211">
        <f>Q94*H94</f>
        <v>1.67475</v>
      </c>
      <c r="S94" s="211">
        <v>0</v>
      </c>
      <c r="T94" s="212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3" t="s">
        <v>169</v>
      </c>
      <c r="AT94" s="213" t="s">
        <v>231</v>
      </c>
      <c r="AU94" s="213" t="s">
        <v>82</v>
      </c>
      <c r="AY94" s="16" t="s">
        <v>124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6" t="s">
        <v>80</v>
      </c>
      <c r="BK94" s="214">
        <f>ROUND(I94*H94,2)</f>
        <v>0</v>
      </c>
      <c r="BL94" s="16" t="s">
        <v>132</v>
      </c>
      <c r="BM94" s="213" t="s">
        <v>428</v>
      </c>
    </row>
    <row r="95" s="13" customFormat="1">
      <c r="A95" s="13"/>
      <c r="B95" s="215"/>
      <c r="C95" s="216"/>
      <c r="D95" s="217" t="s">
        <v>134</v>
      </c>
      <c r="E95" s="216"/>
      <c r="F95" s="219" t="s">
        <v>429</v>
      </c>
      <c r="G95" s="216"/>
      <c r="H95" s="220">
        <v>239.25</v>
      </c>
      <c r="I95" s="221"/>
      <c r="J95" s="216"/>
      <c r="K95" s="216"/>
      <c r="L95" s="222"/>
      <c r="M95" s="223"/>
      <c r="N95" s="224"/>
      <c r="O95" s="224"/>
      <c r="P95" s="224"/>
      <c r="Q95" s="224"/>
      <c r="R95" s="224"/>
      <c r="S95" s="224"/>
      <c r="T95" s="22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6" t="s">
        <v>134</v>
      </c>
      <c r="AU95" s="226" t="s">
        <v>82</v>
      </c>
      <c r="AV95" s="13" t="s">
        <v>82</v>
      </c>
      <c r="AW95" s="13" t="s">
        <v>4</v>
      </c>
      <c r="AX95" s="13" t="s">
        <v>80</v>
      </c>
      <c r="AY95" s="226" t="s">
        <v>124</v>
      </c>
    </row>
    <row r="96" s="12" customFormat="1" ht="22.8" customHeight="1">
      <c r="A96" s="12"/>
      <c r="B96" s="187"/>
      <c r="C96" s="188"/>
      <c r="D96" s="189" t="s">
        <v>71</v>
      </c>
      <c r="E96" s="201" t="s">
        <v>125</v>
      </c>
      <c r="F96" s="201" t="s">
        <v>126</v>
      </c>
      <c r="G96" s="188"/>
      <c r="H96" s="188"/>
      <c r="I96" s="191"/>
      <c r="J96" s="202">
        <f>BK96</f>
        <v>0</v>
      </c>
      <c r="K96" s="188"/>
      <c r="L96" s="193"/>
      <c r="M96" s="194"/>
      <c r="N96" s="195"/>
      <c r="O96" s="195"/>
      <c r="P96" s="196">
        <f>SUM(P97:P99)</f>
        <v>0</v>
      </c>
      <c r="Q96" s="195"/>
      <c r="R96" s="196">
        <f>SUM(R97:R99)</f>
        <v>0.0063</v>
      </c>
      <c r="S96" s="195"/>
      <c r="T96" s="197">
        <f>SUM(T97:T99)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8" t="s">
        <v>80</v>
      </c>
      <c r="AT96" s="199" t="s">
        <v>71</v>
      </c>
      <c r="AU96" s="199" t="s">
        <v>80</v>
      </c>
      <c r="AY96" s="198" t="s">
        <v>124</v>
      </c>
      <c r="BK96" s="200">
        <f>SUM(BK97:BK99)</f>
        <v>0</v>
      </c>
    </row>
    <row r="97" s="2" customFormat="1" ht="21.75" customHeight="1">
      <c r="A97" s="37"/>
      <c r="B97" s="38"/>
      <c r="C97" s="203" t="s">
        <v>143</v>
      </c>
      <c r="D97" s="203" t="s">
        <v>127</v>
      </c>
      <c r="E97" s="204" t="s">
        <v>430</v>
      </c>
      <c r="F97" s="205" t="s">
        <v>431</v>
      </c>
      <c r="G97" s="206" t="s">
        <v>432</v>
      </c>
      <c r="H97" s="207">
        <v>2</v>
      </c>
      <c r="I97" s="208"/>
      <c r="J97" s="207">
        <f>ROUND(I97*H97,2)</f>
        <v>0</v>
      </c>
      <c r="K97" s="205" t="s">
        <v>131</v>
      </c>
      <c r="L97" s="43"/>
      <c r="M97" s="209" t="s">
        <v>19</v>
      </c>
      <c r="N97" s="210" t="s">
        <v>43</v>
      </c>
      <c r="O97" s="83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3" t="s">
        <v>132</v>
      </c>
      <c r="AT97" s="213" t="s">
        <v>127</v>
      </c>
      <c r="AU97" s="213" t="s">
        <v>82</v>
      </c>
      <c r="AY97" s="16" t="s">
        <v>124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6" t="s">
        <v>80</v>
      </c>
      <c r="BK97" s="214">
        <f>ROUND(I97*H97,2)</f>
        <v>0</v>
      </c>
      <c r="BL97" s="16" t="s">
        <v>132</v>
      </c>
      <c r="BM97" s="213" t="s">
        <v>433</v>
      </c>
    </row>
    <row r="98" s="2" customFormat="1">
      <c r="A98" s="37"/>
      <c r="B98" s="38"/>
      <c r="C98" s="203" t="s">
        <v>132</v>
      </c>
      <c r="D98" s="203" t="s">
        <v>127</v>
      </c>
      <c r="E98" s="204" t="s">
        <v>128</v>
      </c>
      <c r="F98" s="205" t="s">
        <v>129</v>
      </c>
      <c r="G98" s="206" t="s">
        <v>130</v>
      </c>
      <c r="H98" s="207">
        <v>30</v>
      </c>
      <c r="I98" s="208"/>
      <c r="J98" s="207">
        <f>ROUND(I98*H98,2)</f>
        <v>0</v>
      </c>
      <c r="K98" s="205" t="s">
        <v>131</v>
      </c>
      <c r="L98" s="43"/>
      <c r="M98" s="209" t="s">
        <v>19</v>
      </c>
      <c r="N98" s="210" t="s">
        <v>43</v>
      </c>
      <c r="O98" s="83"/>
      <c r="P98" s="211">
        <f>O98*H98</f>
        <v>0</v>
      </c>
      <c r="Q98" s="211">
        <v>0.00021000000000000001</v>
      </c>
      <c r="R98" s="211">
        <f>Q98*H98</f>
        <v>0.0063</v>
      </c>
      <c r="S98" s="211">
        <v>0</v>
      </c>
      <c r="T98" s="212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3" t="s">
        <v>132</v>
      </c>
      <c r="AT98" s="213" t="s">
        <v>127</v>
      </c>
      <c r="AU98" s="213" t="s">
        <v>82</v>
      </c>
      <c r="AY98" s="16" t="s">
        <v>124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6" t="s">
        <v>80</v>
      </c>
      <c r="BK98" s="214">
        <f>ROUND(I98*H98,2)</f>
        <v>0</v>
      </c>
      <c r="BL98" s="16" t="s">
        <v>132</v>
      </c>
      <c r="BM98" s="213" t="s">
        <v>434</v>
      </c>
    </row>
    <row r="99" s="13" customFormat="1">
      <c r="A99" s="13"/>
      <c r="B99" s="215"/>
      <c r="C99" s="216"/>
      <c r="D99" s="217" t="s">
        <v>134</v>
      </c>
      <c r="E99" s="218" t="s">
        <v>19</v>
      </c>
      <c r="F99" s="219" t="s">
        <v>435</v>
      </c>
      <c r="G99" s="216"/>
      <c r="H99" s="220">
        <v>30</v>
      </c>
      <c r="I99" s="221"/>
      <c r="J99" s="216"/>
      <c r="K99" s="216"/>
      <c r="L99" s="222"/>
      <c r="M99" s="223"/>
      <c r="N99" s="224"/>
      <c r="O99" s="224"/>
      <c r="P99" s="224"/>
      <c r="Q99" s="224"/>
      <c r="R99" s="224"/>
      <c r="S99" s="224"/>
      <c r="T99" s="22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6" t="s">
        <v>134</v>
      </c>
      <c r="AU99" s="226" t="s">
        <v>82</v>
      </c>
      <c r="AV99" s="13" t="s">
        <v>82</v>
      </c>
      <c r="AW99" s="13" t="s">
        <v>33</v>
      </c>
      <c r="AX99" s="13" t="s">
        <v>80</v>
      </c>
      <c r="AY99" s="226" t="s">
        <v>124</v>
      </c>
    </row>
    <row r="100" s="12" customFormat="1" ht="22.8" customHeight="1">
      <c r="A100" s="12"/>
      <c r="B100" s="187"/>
      <c r="C100" s="188"/>
      <c r="D100" s="189" t="s">
        <v>71</v>
      </c>
      <c r="E100" s="201" t="s">
        <v>141</v>
      </c>
      <c r="F100" s="201" t="s">
        <v>142</v>
      </c>
      <c r="G100" s="188"/>
      <c r="H100" s="188"/>
      <c r="I100" s="191"/>
      <c r="J100" s="202">
        <f>BK100</f>
        <v>0</v>
      </c>
      <c r="K100" s="188"/>
      <c r="L100" s="193"/>
      <c r="M100" s="194"/>
      <c r="N100" s="195"/>
      <c r="O100" s="195"/>
      <c r="P100" s="196">
        <f>SUM(P101:P111)</f>
        <v>0</v>
      </c>
      <c r="Q100" s="195"/>
      <c r="R100" s="196">
        <f>SUM(R101:R111)</f>
        <v>0</v>
      </c>
      <c r="S100" s="195"/>
      <c r="T100" s="197">
        <f>SUM(T101:T111)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8" t="s">
        <v>80</v>
      </c>
      <c r="AT100" s="199" t="s">
        <v>71</v>
      </c>
      <c r="AU100" s="199" t="s">
        <v>80</v>
      </c>
      <c r="AY100" s="198" t="s">
        <v>124</v>
      </c>
      <c r="BK100" s="200">
        <f>SUM(BK101:BK111)</f>
        <v>0</v>
      </c>
    </row>
    <row r="101" s="2" customFormat="1">
      <c r="A101" s="37"/>
      <c r="B101" s="38"/>
      <c r="C101" s="203" t="s">
        <v>155</v>
      </c>
      <c r="D101" s="203" t="s">
        <v>127</v>
      </c>
      <c r="E101" s="204" t="s">
        <v>144</v>
      </c>
      <c r="F101" s="205" t="s">
        <v>145</v>
      </c>
      <c r="G101" s="206" t="s">
        <v>146</v>
      </c>
      <c r="H101" s="207">
        <v>4.8499999999999996</v>
      </c>
      <c r="I101" s="208"/>
      <c r="J101" s="207">
        <f>ROUND(I101*H101,2)</f>
        <v>0</v>
      </c>
      <c r="K101" s="205" t="s">
        <v>131</v>
      </c>
      <c r="L101" s="43"/>
      <c r="M101" s="209" t="s">
        <v>19</v>
      </c>
      <c r="N101" s="210" t="s">
        <v>43</v>
      </c>
      <c r="O101" s="83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3" t="s">
        <v>132</v>
      </c>
      <c r="AT101" s="213" t="s">
        <v>127</v>
      </c>
      <c r="AU101" s="213" t="s">
        <v>82</v>
      </c>
      <c r="AY101" s="16" t="s">
        <v>124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6" t="s">
        <v>80</v>
      </c>
      <c r="BK101" s="214">
        <f>ROUND(I101*H101,2)</f>
        <v>0</v>
      </c>
      <c r="BL101" s="16" t="s">
        <v>132</v>
      </c>
      <c r="BM101" s="213" t="s">
        <v>436</v>
      </c>
    </row>
    <row r="102" s="13" customFormat="1">
      <c r="A102" s="13"/>
      <c r="B102" s="215"/>
      <c r="C102" s="216"/>
      <c r="D102" s="217" t="s">
        <v>134</v>
      </c>
      <c r="E102" s="218" t="s">
        <v>19</v>
      </c>
      <c r="F102" s="219" t="s">
        <v>437</v>
      </c>
      <c r="G102" s="216"/>
      <c r="H102" s="220">
        <v>1.3799999999999999</v>
      </c>
      <c r="I102" s="221"/>
      <c r="J102" s="216"/>
      <c r="K102" s="216"/>
      <c r="L102" s="222"/>
      <c r="M102" s="223"/>
      <c r="N102" s="224"/>
      <c r="O102" s="224"/>
      <c r="P102" s="224"/>
      <c r="Q102" s="224"/>
      <c r="R102" s="224"/>
      <c r="S102" s="224"/>
      <c r="T102" s="22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6" t="s">
        <v>134</v>
      </c>
      <c r="AU102" s="226" t="s">
        <v>82</v>
      </c>
      <c r="AV102" s="13" t="s">
        <v>82</v>
      </c>
      <c r="AW102" s="13" t="s">
        <v>33</v>
      </c>
      <c r="AX102" s="13" t="s">
        <v>72</v>
      </c>
      <c r="AY102" s="226" t="s">
        <v>124</v>
      </c>
    </row>
    <row r="103" s="13" customFormat="1">
      <c r="A103" s="13"/>
      <c r="B103" s="215"/>
      <c r="C103" s="216"/>
      <c r="D103" s="217" t="s">
        <v>134</v>
      </c>
      <c r="E103" s="218" t="s">
        <v>19</v>
      </c>
      <c r="F103" s="219" t="s">
        <v>438</v>
      </c>
      <c r="G103" s="216"/>
      <c r="H103" s="220">
        <v>3.4700000000000002</v>
      </c>
      <c r="I103" s="221"/>
      <c r="J103" s="216"/>
      <c r="K103" s="216"/>
      <c r="L103" s="222"/>
      <c r="M103" s="223"/>
      <c r="N103" s="224"/>
      <c r="O103" s="224"/>
      <c r="P103" s="224"/>
      <c r="Q103" s="224"/>
      <c r="R103" s="224"/>
      <c r="S103" s="224"/>
      <c r="T103" s="22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6" t="s">
        <v>134</v>
      </c>
      <c r="AU103" s="226" t="s">
        <v>82</v>
      </c>
      <c r="AV103" s="13" t="s">
        <v>82</v>
      </c>
      <c r="AW103" s="13" t="s">
        <v>33</v>
      </c>
      <c r="AX103" s="13" t="s">
        <v>72</v>
      </c>
      <c r="AY103" s="226" t="s">
        <v>124</v>
      </c>
    </row>
    <row r="104" s="14" customFormat="1">
      <c r="A104" s="14"/>
      <c r="B104" s="227"/>
      <c r="C104" s="228"/>
      <c r="D104" s="217" t="s">
        <v>134</v>
      </c>
      <c r="E104" s="229" t="s">
        <v>19</v>
      </c>
      <c r="F104" s="230" t="s">
        <v>151</v>
      </c>
      <c r="G104" s="228"/>
      <c r="H104" s="231">
        <v>4.8499999999999996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37" t="s">
        <v>134</v>
      </c>
      <c r="AU104" s="237" t="s">
        <v>82</v>
      </c>
      <c r="AV104" s="14" t="s">
        <v>132</v>
      </c>
      <c r="AW104" s="14" t="s">
        <v>33</v>
      </c>
      <c r="AX104" s="14" t="s">
        <v>80</v>
      </c>
      <c r="AY104" s="237" t="s">
        <v>124</v>
      </c>
    </row>
    <row r="105" s="2" customFormat="1" ht="21.75" customHeight="1">
      <c r="A105" s="37"/>
      <c r="B105" s="38"/>
      <c r="C105" s="203" t="s">
        <v>160</v>
      </c>
      <c r="D105" s="203" t="s">
        <v>127</v>
      </c>
      <c r="E105" s="204" t="s">
        <v>152</v>
      </c>
      <c r="F105" s="205" t="s">
        <v>153</v>
      </c>
      <c r="G105" s="206" t="s">
        <v>146</v>
      </c>
      <c r="H105" s="207">
        <v>3.4700000000000002</v>
      </c>
      <c r="I105" s="208"/>
      <c r="J105" s="207">
        <f>ROUND(I105*H105,2)</f>
        <v>0</v>
      </c>
      <c r="K105" s="205" t="s">
        <v>131</v>
      </c>
      <c r="L105" s="43"/>
      <c r="M105" s="209" t="s">
        <v>19</v>
      </c>
      <c r="N105" s="210" t="s">
        <v>43</v>
      </c>
      <c r="O105" s="83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3" t="s">
        <v>132</v>
      </c>
      <c r="AT105" s="213" t="s">
        <v>127</v>
      </c>
      <c r="AU105" s="213" t="s">
        <v>82</v>
      </c>
      <c r="AY105" s="16" t="s">
        <v>124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6" t="s">
        <v>80</v>
      </c>
      <c r="BK105" s="214">
        <f>ROUND(I105*H105,2)</f>
        <v>0</v>
      </c>
      <c r="BL105" s="16" t="s">
        <v>132</v>
      </c>
      <c r="BM105" s="213" t="s">
        <v>439</v>
      </c>
    </row>
    <row r="106" s="2" customFormat="1">
      <c r="A106" s="37"/>
      <c r="B106" s="38"/>
      <c r="C106" s="203" t="s">
        <v>164</v>
      </c>
      <c r="D106" s="203" t="s">
        <v>127</v>
      </c>
      <c r="E106" s="204" t="s">
        <v>156</v>
      </c>
      <c r="F106" s="205" t="s">
        <v>157</v>
      </c>
      <c r="G106" s="206" t="s">
        <v>146</v>
      </c>
      <c r="H106" s="207">
        <v>48.579999999999998</v>
      </c>
      <c r="I106" s="208"/>
      <c r="J106" s="207">
        <f>ROUND(I106*H106,2)</f>
        <v>0</v>
      </c>
      <c r="K106" s="205" t="s">
        <v>131</v>
      </c>
      <c r="L106" s="43"/>
      <c r="M106" s="209" t="s">
        <v>19</v>
      </c>
      <c r="N106" s="210" t="s">
        <v>43</v>
      </c>
      <c r="O106" s="83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3" t="s">
        <v>132</v>
      </c>
      <c r="AT106" s="213" t="s">
        <v>127</v>
      </c>
      <c r="AU106" s="213" t="s">
        <v>82</v>
      </c>
      <c r="AY106" s="16" t="s">
        <v>124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6" t="s">
        <v>80</v>
      </c>
      <c r="BK106" s="214">
        <f>ROUND(I106*H106,2)</f>
        <v>0</v>
      </c>
      <c r="BL106" s="16" t="s">
        <v>132</v>
      </c>
      <c r="BM106" s="213" t="s">
        <v>440</v>
      </c>
    </row>
    <row r="107" s="13" customFormat="1">
      <c r="A107" s="13"/>
      <c r="B107" s="215"/>
      <c r="C107" s="216"/>
      <c r="D107" s="217" t="s">
        <v>134</v>
      </c>
      <c r="E107" s="216"/>
      <c r="F107" s="219" t="s">
        <v>441</v>
      </c>
      <c r="G107" s="216"/>
      <c r="H107" s="220">
        <v>48.579999999999998</v>
      </c>
      <c r="I107" s="221"/>
      <c r="J107" s="216"/>
      <c r="K107" s="216"/>
      <c r="L107" s="222"/>
      <c r="M107" s="223"/>
      <c r="N107" s="224"/>
      <c r="O107" s="224"/>
      <c r="P107" s="224"/>
      <c r="Q107" s="224"/>
      <c r="R107" s="224"/>
      <c r="S107" s="224"/>
      <c r="T107" s="22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6" t="s">
        <v>134</v>
      </c>
      <c r="AU107" s="226" t="s">
        <v>82</v>
      </c>
      <c r="AV107" s="13" t="s">
        <v>82</v>
      </c>
      <c r="AW107" s="13" t="s">
        <v>4</v>
      </c>
      <c r="AX107" s="13" t="s">
        <v>80</v>
      </c>
      <c r="AY107" s="226" t="s">
        <v>124</v>
      </c>
    </row>
    <row r="108" s="2" customFormat="1">
      <c r="A108" s="37"/>
      <c r="B108" s="38"/>
      <c r="C108" s="203" t="s">
        <v>169</v>
      </c>
      <c r="D108" s="203" t="s">
        <v>127</v>
      </c>
      <c r="E108" s="204" t="s">
        <v>170</v>
      </c>
      <c r="F108" s="205" t="s">
        <v>171</v>
      </c>
      <c r="G108" s="206" t="s">
        <v>146</v>
      </c>
      <c r="H108" s="207">
        <v>3.1200000000000001</v>
      </c>
      <c r="I108" s="208"/>
      <c r="J108" s="207">
        <f>ROUND(I108*H108,2)</f>
        <v>0</v>
      </c>
      <c r="K108" s="205" t="s">
        <v>131</v>
      </c>
      <c r="L108" s="43"/>
      <c r="M108" s="209" t="s">
        <v>19</v>
      </c>
      <c r="N108" s="210" t="s">
        <v>43</v>
      </c>
      <c r="O108" s="83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3" t="s">
        <v>132</v>
      </c>
      <c r="AT108" s="213" t="s">
        <v>127</v>
      </c>
      <c r="AU108" s="213" t="s">
        <v>82</v>
      </c>
      <c r="AY108" s="16" t="s">
        <v>124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6" t="s">
        <v>80</v>
      </c>
      <c r="BK108" s="214">
        <f>ROUND(I108*H108,2)</f>
        <v>0</v>
      </c>
      <c r="BL108" s="16" t="s">
        <v>132</v>
      </c>
      <c r="BM108" s="213" t="s">
        <v>442</v>
      </c>
    </row>
    <row r="109" s="13" customFormat="1">
      <c r="A109" s="13"/>
      <c r="B109" s="215"/>
      <c r="C109" s="216"/>
      <c r="D109" s="217" t="s">
        <v>134</v>
      </c>
      <c r="E109" s="216"/>
      <c r="F109" s="219" t="s">
        <v>443</v>
      </c>
      <c r="G109" s="216"/>
      <c r="H109" s="220">
        <v>3.1200000000000001</v>
      </c>
      <c r="I109" s="221"/>
      <c r="J109" s="216"/>
      <c r="K109" s="216"/>
      <c r="L109" s="222"/>
      <c r="M109" s="223"/>
      <c r="N109" s="224"/>
      <c r="O109" s="224"/>
      <c r="P109" s="224"/>
      <c r="Q109" s="224"/>
      <c r="R109" s="224"/>
      <c r="S109" s="224"/>
      <c r="T109" s="22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6" t="s">
        <v>134</v>
      </c>
      <c r="AU109" s="226" t="s">
        <v>82</v>
      </c>
      <c r="AV109" s="13" t="s">
        <v>82</v>
      </c>
      <c r="AW109" s="13" t="s">
        <v>4</v>
      </c>
      <c r="AX109" s="13" t="s">
        <v>80</v>
      </c>
      <c r="AY109" s="226" t="s">
        <v>124</v>
      </c>
    </row>
    <row r="110" s="2" customFormat="1">
      <c r="A110" s="37"/>
      <c r="B110" s="38"/>
      <c r="C110" s="203" t="s">
        <v>125</v>
      </c>
      <c r="D110" s="203" t="s">
        <v>127</v>
      </c>
      <c r="E110" s="204" t="s">
        <v>165</v>
      </c>
      <c r="F110" s="205" t="s">
        <v>166</v>
      </c>
      <c r="G110" s="206" t="s">
        <v>146</v>
      </c>
      <c r="H110" s="207">
        <v>0.34999999999999998</v>
      </c>
      <c r="I110" s="208"/>
      <c r="J110" s="207">
        <f>ROUND(I110*H110,2)</f>
        <v>0</v>
      </c>
      <c r="K110" s="205" t="s">
        <v>131</v>
      </c>
      <c r="L110" s="43"/>
      <c r="M110" s="209" t="s">
        <v>19</v>
      </c>
      <c r="N110" s="210" t="s">
        <v>43</v>
      </c>
      <c r="O110" s="83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3" t="s">
        <v>132</v>
      </c>
      <c r="AT110" s="213" t="s">
        <v>127</v>
      </c>
      <c r="AU110" s="213" t="s">
        <v>82</v>
      </c>
      <c r="AY110" s="16" t="s">
        <v>124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6" t="s">
        <v>80</v>
      </c>
      <c r="BK110" s="214">
        <f>ROUND(I110*H110,2)</f>
        <v>0</v>
      </c>
      <c r="BL110" s="16" t="s">
        <v>132</v>
      </c>
      <c r="BM110" s="213" t="s">
        <v>444</v>
      </c>
    </row>
    <row r="111" s="13" customFormat="1">
      <c r="A111" s="13"/>
      <c r="B111" s="215"/>
      <c r="C111" s="216"/>
      <c r="D111" s="217" t="s">
        <v>134</v>
      </c>
      <c r="E111" s="216"/>
      <c r="F111" s="219" t="s">
        <v>445</v>
      </c>
      <c r="G111" s="216"/>
      <c r="H111" s="220">
        <v>0.34999999999999998</v>
      </c>
      <c r="I111" s="221"/>
      <c r="J111" s="216"/>
      <c r="K111" s="216"/>
      <c r="L111" s="222"/>
      <c r="M111" s="223"/>
      <c r="N111" s="224"/>
      <c r="O111" s="224"/>
      <c r="P111" s="224"/>
      <c r="Q111" s="224"/>
      <c r="R111" s="224"/>
      <c r="S111" s="224"/>
      <c r="T111" s="22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6" t="s">
        <v>134</v>
      </c>
      <c r="AU111" s="226" t="s">
        <v>82</v>
      </c>
      <c r="AV111" s="13" t="s">
        <v>82</v>
      </c>
      <c r="AW111" s="13" t="s">
        <v>4</v>
      </c>
      <c r="AX111" s="13" t="s">
        <v>80</v>
      </c>
      <c r="AY111" s="226" t="s">
        <v>124</v>
      </c>
    </row>
    <row r="112" s="12" customFormat="1" ht="22.8" customHeight="1">
      <c r="A112" s="12"/>
      <c r="B112" s="187"/>
      <c r="C112" s="188"/>
      <c r="D112" s="189" t="s">
        <v>71</v>
      </c>
      <c r="E112" s="201" t="s">
        <v>174</v>
      </c>
      <c r="F112" s="201" t="s">
        <v>175</v>
      </c>
      <c r="G112" s="188"/>
      <c r="H112" s="188"/>
      <c r="I112" s="191"/>
      <c r="J112" s="202">
        <f>BK112</f>
        <v>0</v>
      </c>
      <c r="K112" s="188"/>
      <c r="L112" s="193"/>
      <c r="M112" s="194"/>
      <c r="N112" s="195"/>
      <c r="O112" s="195"/>
      <c r="P112" s="196">
        <f>P113</f>
        <v>0</v>
      </c>
      <c r="Q112" s="195"/>
      <c r="R112" s="196">
        <f>R113</f>
        <v>0</v>
      </c>
      <c r="S112" s="195"/>
      <c r="T112" s="197">
        <f>T113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8" t="s">
        <v>80</v>
      </c>
      <c r="AT112" s="199" t="s">
        <v>71</v>
      </c>
      <c r="AU112" s="199" t="s">
        <v>80</v>
      </c>
      <c r="AY112" s="198" t="s">
        <v>124</v>
      </c>
      <c r="BK112" s="200">
        <f>BK113</f>
        <v>0</v>
      </c>
    </row>
    <row r="113" s="2" customFormat="1" ht="33" customHeight="1">
      <c r="A113" s="37"/>
      <c r="B113" s="38"/>
      <c r="C113" s="203" t="s">
        <v>183</v>
      </c>
      <c r="D113" s="203" t="s">
        <v>127</v>
      </c>
      <c r="E113" s="204" t="s">
        <v>176</v>
      </c>
      <c r="F113" s="205" t="s">
        <v>177</v>
      </c>
      <c r="G113" s="206" t="s">
        <v>146</v>
      </c>
      <c r="H113" s="207">
        <v>1.6799999999999999</v>
      </c>
      <c r="I113" s="208"/>
      <c r="J113" s="207">
        <f>ROUND(I113*H113,2)</f>
        <v>0</v>
      </c>
      <c r="K113" s="205" t="s">
        <v>131</v>
      </c>
      <c r="L113" s="43"/>
      <c r="M113" s="209" t="s">
        <v>19</v>
      </c>
      <c r="N113" s="210" t="s">
        <v>43</v>
      </c>
      <c r="O113" s="83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3" t="s">
        <v>132</v>
      </c>
      <c r="AT113" s="213" t="s">
        <v>127</v>
      </c>
      <c r="AU113" s="213" t="s">
        <v>82</v>
      </c>
      <c r="AY113" s="16" t="s">
        <v>124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6" t="s">
        <v>80</v>
      </c>
      <c r="BK113" s="214">
        <f>ROUND(I113*H113,2)</f>
        <v>0</v>
      </c>
      <c r="BL113" s="16" t="s">
        <v>132</v>
      </c>
      <c r="BM113" s="213" t="s">
        <v>446</v>
      </c>
    </row>
    <row r="114" s="12" customFormat="1" ht="25.92" customHeight="1">
      <c r="A114" s="12"/>
      <c r="B114" s="187"/>
      <c r="C114" s="188"/>
      <c r="D114" s="189" t="s">
        <v>71</v>
      </c>
      <c r="E114" s="190" t="s">
        <v>179</v>
      </c>
      <c r="F114" s="190" t="s">
        <v>180</v>
      </c>
      <c r="G114" s="188"/>
      <c r="H114" s="188"/>
      <c r="I114" s="191"/>
      <c r="J114" s="192">
        <f>BK114</f>
        <v>0</v>
      </c>
      <c r="K114" s="188"/>
      <c r="L114" s="193"/>
      <c r="M114" s="194"/>
      <c r="N114" s="195"/>
      <c r="O114" s="195"/>
      <c r="P114" s="196">
        <f>P115+P135+P149+P152</f>
        <v>0</v>
      </c>
      <c r="Q114" s="195"/>
      <c r="R114" s="196">
        <f>R115+R135+R149+R152</f>
        <v>2.0085022000000001</v>
      </c>
      <c r="S114" s="195"/>
      <c r="T114" s="197">
        <f>T115+T135+T149+T152</f>
        <v>5.0434190000000001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8" t="s">
        <v>82</v>
      </c>
      <c r="AT114" s="199" t="s">
        <v>71</v>
      </c>
      <c r="AU114" s="199" t="s">
        <v>72</v>
      </c>
      <c r="AY114" s="198" t="s">
        <v>124</v>
      </c>
      <c r="BK114" s="200">
        <f>BK115+BK135+BK149+BK152</f>
        <v>0</v>
      </c>
    </row>
    <row r="115" s="12" customFormat="1" ht="22.8" customHeight="1">
      <c r="A115" s="12"/>
      <c r="B115" s="187"/>
      <c r="C115" s="188"/>
      <c r="D115" s="189" t="s">
        <v>71</v>
      </c>
      <c r="E115" s="201" t="s">
        <v>207</v>
      </c>
      <c r="F115" s="201" t="s">
        <v>208</v>
      </c>
      <c r="G115" s="188"/>
      <c r="H115" s="188"/>
      <c r="I115" s="191"/>
      <c r="J115" s="202">
        <f>BK115</f>
        <v>0</v>
      </c>
      <c r="K115" s="188"/>
      <c r="L115" s="193"/>
      <c r="M115" s="194"/>
      <c r="N115" s="195"/>
      <c r="O115" s="195"/>
      <c r="P115" s="196">
        <f>SUM(P116:P134)</f>
        <v>0</v>
      </c>
      <c r="Q115" s="195"/>
      <c r="R115" s="196">
        <f>SUM(R116:R134)</f>
        <v>1.6145644000000001</v>
      </c>
      <c r="S115" s="195"/>
      <c r="T115" s="197">
        <f>SUM(T116:T134)</f>
        <v>1.575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8" t="s">
        <v>82</v>
      </c>
      <c r="AT115" s="199" t="s">
        <v>71</v>
      </c>
      <c r="AU115" s="199" t="s">
        <v>80</v>
      </c>
      <c r="AY115" s="198" t="s">
        <v>124</v>
      </c>
      <c r="BK115" s="200">
        <f>SUM(BK116:BK134)</f>
        <v>0</v>
      </c>
    </row>
    <row r="116" s="2" customFormat="1">
      <c r="A116" s="37"/>
      <c r="B116" s="38"/>
      <c r="C116" s="203" t="s">
        <v>189</v>
      </c>
      <c r="D116" s="203" t="s">
        <v>127</v>
      </c>
      <c r="E116" s="204" t="s">
        <v>447</v>
      </c>
      <c r="F116" s="205" t="s">
        <v>448</v>
      </c>
      <c r="G116" s="206" t="s">
        <v>192</v>
      </c>
      <c r="H116" s="207">
        <v>112.5</v>
      </c>
      <c r="I116" s="208"/>
      <c r="J116" s="207">
        <f>ROUND(I116*H116,2)</f>
        <v>0</v>
      </c>
      <c r="K116" s="205" t="s">
        <v>131</v>
      </c>
      <c r="L116" s="43"/>
      <c r="M116" s="209" t="s">
        <v>19</v>
      </c>
      <c r="N116" s="210" t="s">
        <v>43</v>
      </c>
      <c r="O116" s="83"/>
      <c r="P116" s="211">
        <f>O116*H116</f>
        <v>0</v>
      </c>
      <c r="Q116" s="211">
        <v>0</v>
      </c>
      <c r="R116" s="211">
        <f>Q116*H116</f>
        <v>0</v>
      </c>
      <c r="S116" s="211">
        <v>0.014</v>
      </c>
      <c r="T116" s="212">
        <f>S116*H116</f>
        <v>1.575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3" t="s">
        <v>187</v>
      </c>
      <c r="AT116" s="213" t="s">
        <v>127</v>
      </c>
      <c r="AU116" s="213" t="s">
        <v>82</v>
      </c>
      <c r="AY116" s="16" t="s">
        <v>124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6" t="s">
        <v>80</v>
      </c>
      <c r="BK116" s="214">
        <f>ROUND(I116*H116,2)</f>
        <v>0</v>
      </c>
      <c r="BL116" s="16" t="s">
        <v>187</v>
      </c>
      <c r="BM116" s="213" t="s">
        <v>449</v>
      </c>
    </row>
    <row r="117" s="13" customFormat="1">
      <c r="A117" s="13"/>
      <c r="B117" s="215"/>
      <c r="C117" s="216"/>
      <c r="D117" s="217" t="s">
        <v>134</v>
      </c>
      <c r="E117" s="218" t="s">
        <v>19</v>
      </c>
      <c r="F117" s="219" t="s">
        <v>450</v>
      </c>
      <c r="G117" s="216"/>
      <c r="H117" s="220">
        <v>112.5</v>
      </c>
      <c r="I117" s="221"/>
      <c r="J117" s="216"/>
      <c r="K117" s="216"/>
      <c r="L117" s="222"/>
      <c r="M117" s="223"/>
      <c r="N117" s="224"/>
      <c r="O117" s="224"/>
      <c r="P117" s="224"/>
      <c r="Q117" s="224"/>
      <c r="R117" s="224"/>
      <c r="S117" s="224"/>
      <c r="T117" s="22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6" t="s">
        <v>134</v>
      </c>
      <c r="AU117" s="226" t="s">
        <v>82</v>
      </c>
      <c r="AV117" s="13" t="s">
        <v>82</v>
      </c>
      <c r="AW117" s="13" t="s">
        <v>33</v>
      </c>
      <c r="AX117" s="13" t="s">
        <v>80</v>
      </c>
      <c r="AY117" s="226" t="s">
        <v>124</v>
      </c>
    </row>
    <row r="118" s="2" customFormat="1">
      <c r="A118" s="37"/>
      <c r="B118" s="38"/>
      <c r="C118" s="203" t="s">
        <v>195</v>
      </c>
      <c r="D118" s="203" t="s">
        <v>127</v>
      </c>
      <c r="E118" s="204" t="s">
        <v>451</v>
      </c>
      <c r="F118" s="205" t="s">
        <v>452</v>
      </c>
      <c r="G118" s="206" t="s">
        <v>192</v>
      </c>
      <c r="H118" s="207">
        <v>112.5</v>
      </c>
      <c r="I118" s="208"/>
      <c r="J118" s="207">
        <f>ROUND(I118*H118,2)</f>
        <v>0</v>
      </c>
      <c r="K118" s="205" t="s">
        <v>131</v>
      </c>
      <c r="L118" s="43"/>
      <c r="M118" s="209" t="s">
        <v>19</v>
      </c>
      <c r="N118" s="210" t="s">
        <v>43</v>
      </c>
      <c r="O118" s="83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3" t="s">
        <v>187</v>
      </c>
      <c r="AT118" s="213" t="s">
        <v>127</v>
      </c>
      <c r="AU118" s="213" t="s">
        <v>82</v>
      </c>
      <c r="AY118" s="16" t="s">
        <v>124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6" t="s">
        <v>80</v>
      </c>
      <c r="BK118" s="214">
        <f>ROUND(I118*H118,2)</f>
        <v>0</v>
      </c>
      <c r="BL118" s="16" t="s">
        <v>187</v>
      </c>
      <c r="BM118" s="213" t="s">
        <v>453</v>
      </c>
    </row>
    <row r="119" s="2" customFormat="1" ht="16.5" customHeight="1">
      <c r="A119" s="37"/>
      <c r="B119" s="38"/>
      <c r="C119" s="238" t="s">
        <v>199</v>
      </c>
      <c r="D119" s="238" t="s">
        <v>231</v>
      </c>
      <c r="E119" s="239" t="s">
        <v>454</v>
      </c>
      <c r="F119" s="240" t="s">
        <v>455</v>
      </c>
      <c r="G119" s="241" t="s">
        <v>138</v>
      </c>
      <c r="H119" s="242">
        <v>2.0800000000000001</v>
      </c>
      <c r="I119" s="243"/>
      <c r="J119" s="242">
        <f>ROUND(I119*H119,2)</f>
        <v>0</v>
      </c>
      <c r="K119" s="240" t="s">
        <v>131</v>
      </c>
      <c r="L119" s="244"/>
      <c r="M119" s="245" t="s">
        <v>19</v>
      </c>
      <c r="N119" s="246" t="s">
        <v>43</v>
      </c>
      <c r="O119" s="83"/>
      <c r="P119" s="211">
        <f>O119*H119</f>
        <v>0</v>
      </c>
      <c r="Q119" s="211">
        <v>0.55000000000000004</v>
      </c>
      <c r="R119" s="211">
        <f>Q119*H119</f>
        <v>1.1440000000000001</v>
      </c>
      <c r="S119" s="211">
        <v>0</v>
      </c>
      <c r="T119" s="212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3" t="s">
        <v>234</v>
      </c>
      <c r="AT119" s="213" t="s">
        <v>231</v>
      </c>
      <c r="AU119" s="213" t="s">
        <v>82</v>
      </c>
      <c r="AY119" s="16" t="s">
        <v>124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6" t="s">
        <v>80</v>
      </c>
      <c r="BK119" s="214">
        <f>ROUND(I119*H119,2)</f>
        <v>0</v>
      </c>
      <c r="BL119" s="16" t="s">
        <v>187</v>
      </c>
      <c r="BM119" s="213" t="s">
        <v>456</v>
      </c>
    </row>
    <row r="120" s="13" customFormat="1">
      <c r="A120" s="13"/>
      <c r="B120" s="215"/>
      <c r="C120" s="216"/>
      <c r="D120" s="217" t="s">
        <v>134</v>
      </c>
      <c r="E120" s="218" t="s">
        <v>19</v>
      </c>
      <c r="F120" s="219" t="s">
        <v>457</v>
      </c>
      <c r="G120" s="216"/>
      <c r="H120" s="220">
        <v>2.0800000000000001</v>
      </c>
      <c r="I120" s="221"/>
      <c r="J120" s="216"/>
      <c r="K120" s="216"/>
      <c r="L120" s="222"/>
      <c r="M120" s="223"/>
      <c r="N120" s="224"/>
      <c r="O120" s="224"/>
      <c r="P120" s="224"/>
      <c r="Q120" s="224"/>
      <c r="R120" s="224"/>
      <c r="S120" s="224"/>
      <c r="T120" s="22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6" t="s">
        <v>134</v>
      </c>
      <c r="AU120" s="226" t="s">
        <v>82</v>
      </c>
      <c r="AV120" s="13" t="s">
        <v>82</v>
      </c>
      <c r="AW120" s="13" t="s">
        <v>33</v>
      </c>
      <c r="AX120" s="13" t="s">
        <v>80</v>
      </c>
      <c r="AY120" s="226" t="s">
        <v>124</v>
      </c>
    </row>
    <row r="121" s="2" customFormat="1">
      <c r="A121" s="37"/>
      <c r="B121" s="38"/>
      <c r="C121" s="203" t="s">
        <v>203</v>
      </c>
      <c r="D121" s="203" t="s">
        <v>127</v>
      </c>
      <c r="E121" s="204" t="s">
        <v>239</v>
      </c>
      <c r="F121" s="205" t="s">
        <v>240</v>
      </c>
      <c r="G121" s="206" t="s">
        <v>130</v>
      </c>
      <c r="H121" s="207">
        <v>22.739999999999998</v>
      </c>
      <c r="I121" s="208"/>
      <c r="J121" s="207">
        <f>ROUND(I121*H121,2)</f>
        <v>0</v>
      </c>
      <c r="K121" s="205" t="s">
        <v>131</v>
      </c>
      <c r="L121" s="43"/>
      <c r="M121" s="209" t="s">
        <v>19</v>
      </c>
      <c r="N121" s="210" t="s">
        <v>43</v>
      </c>
      <c r="O121" s="83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3" t="s">
        <v>187</v>
      </c>
      <c r="AT121" s="213" t="s">
        <v>127</v>
      </c>
      <c r="AU121" s="213" t="s">
        <v>82</v>
      </c>
      <c r="AY121" s="16" t="s">
        <v>124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6" t="s">
        <v>80</v>
      </c>
      <c r="BK121" s="214">
        <f>ROUND(I121*H121,2)</f>
        <v>0</v>
      </c>
      <c r="BL121" s="16" t="s">
        <v>187</v>
      </c>
      <c r="BM121" s="213" t="s">
        <v>458</v>
      </c>
    </row>
    <row r="122" s="13" customFormat="1">
      <c r="A122" s="13"/>
      <c r="B122" s="215"/>
      <c r="C122" s="216"/>
      <c r="D122" s="217" t="s">
        <v>134</v>
      </c>
      <c r="E122" s="218" t="s">
        <v>19</v>
      </c>
      <c r="F122" s="219" t="s">
        <v>459</v>
      </c>
      <c r="G122" s="216"/>
      <c r="H122" s="220">
        <v>14.699999999999999</v>
      </c>
      <c r="I122" s="221"/>
      <c r="J122" s="216"/>
      <c r="K122" s="216"/>
      <c r="L122" s="222"/>
      <c r="M122" s="223"/>
      <c r="N122" s="224"/>
      <c r="O122" s="224"/>
      <c r="P122" s="224"/>
      <c r="Q122" s="224"/>
      <c r="R122" s="224"/>
      <c r="S122" s="224"/>
      <c r="T122" s="22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6" t="s">
        <v>134</v>
      </c>
      <c r="AU122" s="226" t="s">
        <v>82</v>
      </c>
      <c r="AV122" s="13" t="s">
        <v>82</v>
      </c>
      <c r="AW122" s="13" t="s">
        <v>33</v>
      </c>
      <c r="AX122" s="13" t="s">
        <v>72</v>
      </c>
      <c r="AY122" s="226" t="s">
        <v>124</v>
      </c>
    </row>
    <row r="123" s="13" customFormat="1">
      <c r="A123" s="13"/>
      <c r="B123" s="215"/>
      <c r="C123" s="216"/>
      <c r="D123" s="217" t="s">
        <v>134</v>
      </c>
      <c r="E123" s="218" t="s">
        <v>19</v>
      </c>
      <c r="F123" s="219" t="s">
        <v>460</v>
      </c>
      <c r="G123" s="216"/>
      <c r="H123" s="220">
        <v>8.0399999999999991</v>
      </c>
      <c r="I123" s="221"/>
      <c r="J123" s="216"/>
      <c r="K123" s="216"/>
      <c r="L123" s="222"/>
      <c r="M123" s="223"/>
      <c r="N123" s="224"/>
      <c r="O123" s="224"/>
      <c r="P123" s="224"/>
      <c r="Q123" s="224"/>
      <c r="R123" s="224"/>
      <c r="S123" s="224"/>
      <c r="T123" s="22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6" t="s">
        <v>134</v>
      </c>
      <c r="AU123" s="226" t="s">
        <v>82</v>
      </c>
      <c r="AV123" s="13" t="s">
        <v>82</v>
      </c>
      <c r="AW123" s="13" t="s">
        <v>33</v>
      </c>
      <c r="AX123" s="13" t="s">
        <v>72</v>
      </c>
      <c r="AY123" s="226" t="s">
        <v>124</v>
      </c>
    </row>
    <row r="124" s="14" customFormat="1">
      <c r="A124" s="14"/>
      <c r="B124" s="227"/>
      <c r="C124" s="228"/>
      <c r="D124" s="217" t="s">
        <v>134</v>
      </c>
      <c r="E124" s="229" t="s">
        <v>19</v>
      </c>
      <c r="F124" s="230" t="s">
        <v>151</v>
      </c>
      <c r="G124" s="228"/>
      <c r="H124" s="231">
        <v>22.739999999999998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37" t="s">
        <v>134</v>
      </c>
      <c r="AU124" s="237" t="s">
        <v>82</v>
      </c>
      <c r="AV124" s="14" t="s">
        <v>132</v>
      </c>
      <c r="AW124" s="14" t="s">
        <v>33</v>
      </c>
      <c r="AX124" s="14" t="s">
        <v>80</v>
      </c>
      <c r="AY124" s="237" t="s">
        <v>124</v>
      </c>
    </row>
    <row r="125" s="2" customFormat="1" ht="16.5" customHeight="1">
      <c r="A125" s="37"/>
      <c r="B125" s="38"/>
      <c r="C125" s="238" t="s">
        <v>9</v>
      </c>
      <c r="D125" s="238" t="s">
        <v>231</v>
      </c>
      <c r="E125" s="239" t="s">
        <v>245</v>
      </c>
      <c r="F125" s="240" t="s">
        <v>461</v>
      </c>
      <c r="G125" s="241" t="s">
        <v>130</v>
      </c>
      <c r="H125" s="242">
        <v>24.760000000000002</v>
      </c>
      <c r="I125" s="243"/>
      <c r="J125" s="242">
        <f>ROUND(I125*H125,2)</f>
        <v>0</v>
      </c>
      <c r="K125" s="240" t="s">
        <v>131</v>
      </c>
      <c r="L125" s="244"/>
      <c r="M125" s="245" t="s">
        <v>19</v>
      </c>
      <c r="N125" s="246" t="s">
        <v>43</v>
      </c>
      <c r="O125" s="83"/>
      <c r="P125" s="211">
        <f>O125*H125</f>
        <v>0</v>
      </c>
      <c r="Q125" s="211">
        <v>0.0073499999999999998</v>
      </c>
      <c r="R125" s="211">
        <f>Q125*H125</f>
        <v>0.18198600000000001</v>
      </c>
      <c r="S125" s="211">
        <v>0</v>
      </c>
      <c r="T125" s="212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3" t="s">
        <v>234</v>
      </c>
      <c r="AT125" s="213" t="s">
        <v>231</v>
      </c>
      <c r="AU125" s="213" t="s">
        <v>82</v>
      </c>
      <c r="AY125" s="16" t="s">
        <v>124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6" t="s">
        <v>80</v>
      </c>
      <c r="BK125" s="214">
        <f>ROUND(I125*H125,2)</f>
        <v>0</v>
      </c>
      <c r="BL125" s="16" t="s">
        <v>187</v>
      </c>
      <c r="BM125" s="213" t="s">
        <v>462</v>
      </c>
    </row>
    <row r="126" s="13" customFormat="1">
      <c r="A126" s="13"/>
      <c r="B126" s="215"/>
      <c r="C126" s="216"/>
      <c r="D126" s="217" t="s">
        <v>134</v>
      </c>
      <c r="E126" s="216"/>
      <c r="F126" s="219" t="s">
        <v>463</v>
      </c>
      <c r="G126" s="216"/>
      <c r="H126" s="220">
        <v>24.760000000000002</v>
      </c>
      <c r="I126" s="221"/>
      <c r="J126" s="216"/>
      <c r="K126" s="216"/>
      <c r="L126" s="222"/>
      <c r="M126" s="223"/>
      <c r="N126" s="224"/>
      <c r="O126" s="224"/>
      <c r="P126" s="224"/>
      <c r="Q126" s="224"/>
      <c r="R126" s="224"/>
      <c r="S126" s="224"/>
      <c r="T126" s="22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6" t="s">
        <v>134</v>
      </c>
      <c r="AU126" s="226" t="s">
        <v>82</v>
      </c>
      <c r="AV126" s="13" t="s">
        <v>82</v>
      </c>
      <c r="AW126" s="13" t="s">
        <v>4</v>
      </c>
      <c r="AX126" s="13" t="s">
        <v>80</v>
      </c>
      <c r="AY126" s="226" t="s">
        <v>124</v>
      </c>
    </row>
    <row r="127" s="2" customFormat="1" ht="21.75" customHeight="1">
      <c r="A127" s="37"/>
      <c r="B127" s="38"/>
      <c r="C127" s="203" t="s">
        <v>187</v>
      </c>
      <c r="D127" s="203" t="s">
        <v>127</v>
      </c>
      <c r="E127" s="204" t="s">
        <v>260</v>
      </c>
      <c r="F127" s="205" t="s">
        <v>261</v>
      </c>
      <c r="G127" s="206" t="s">
        <v>138</v>
      </c>
      <c r="H127" s="207">
        <v>2.0800000000000001</v>
      </c>
      <c r="I127" s="208"/>
      <c r="J127" s="207">
        <f>ROUND(I127*H127,2)</f>
        <v>0</v>
      </c>
      <c r="K127" s="205" t="s">
        <v>131</v>
      </c>
      <c r="L127" s="43"/>
      <c r="M127" s="209" t="s">
        <v>19</v>
      </c>
      <c r="N127" s="210" t="s">
        <v>43</v>
      </c>
      <c r="O127" s="83"/>
      <c r="P127" s="211">
        <f>O127*H127</f>
        <v>0</v>
      </c>
      <c r="Q127" s="211">
        <v>0.023369999999999998</v>
      </c>
      <c r="R127" s="211">
        <f>Q127*H127</f>
        <v>0.048609599999999996</v>
      </c>
      <c r="S127" s="211">
        <v>0</v>
      </c>
      <c r="T127" s="212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3" t="s">
        <v>187</v>
      </c>
      <c r="AT127" s="213" t="s">
        <v>127</v>
      </c>
      <c r="AU127" s="213" t="s">
        <v>82</v>
      </c>
      <c r="AY127" s="16" t="s">
        <v>124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6" t="s">
        <v>80</v>
      </c>
      <c r="BK127" s="214">
        <f>ROUND(I127*H127,2)</f>
        <v>0</v>
      </c>
      <c r="BL127" s="16" t="s">
        <v>187</v>
      </c>
      <c r="BM127" s="213" t="s">
        <v>464</v>
      </c>
    </row>
    <row r="128" s="2" customFormat="1" ht="21.75" customHeight="1">
      <c r="A128" s="37"/>
      <c r="B128" s="38"/>
      <c r="C128" s="203" t="s">
        <v>215</v>
      </c>
      <c r="D128" s="203" t="s">
        <v>127</v>
      </c>
      <c r="E128" s="204" t="s">
        <v>465</v>
      </c>
      <c r="F128" s="205" t="s">
        <v>466</v>
      </c>
      <c r="G128" s="206" t="s">
        <v>130</v>
      </c>
      <c r="H128" s="207">
        <v>20.059999999999999</v>
      </c>
      <c r="I128" s="208"/>
      <c r="J128" s="207">
        <f>ROUND(I128*H128,2)</f>
        <v>0</v>
      </c>
      <c r="K128" s="205" t="s">
        <v>131</v>
      </c>
      <c r="L128" s="43"/>
      <c r="M128" s="209" t="s">
        <v>19</v>
      </c>
      <c r="N128" s="210" t="s">
        <v>43</v>
      </c>
      <c r="O128" s="83"/>
      <c r="P128" s="211">
        <f>O128*H128</f>
        <v>0</v>
      </c>
      <c r="Q128" s="211">
        <v>0.0094800000000000006</v>
      </c>
      <c r="R128" s="211">
        <f>Q128*H128</f>
        <v>0.1901688</v>
      </c>
      <c r="S128" s="211">
        <v>0</v>
      </c>
      <c r="T128" s="212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3" t="s">
        <v>187</v>
      </c>
      <c r="AT128" s="213" t="s">
        <v>127</v>
      </c>
      <c r="AU128" s="213" t="s">
        <v>82</v>
      </c>
      <c r="AY128" s="16" t="s">
        <v>124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80</v>
      </c>
      <c r="BK128" s="214">
        <f>ROUND(I128*H128,2)</f>
        <v>0</v>
      </c>
      <c r="BL128" s="16" t="s">
        <v>187</v>
      </c>
      <c r="BM128" s="213" t="s">
        <v>467</v>
      </c>
    </row>
    <row r="129" s="13" customFormat="1">
      <c r="A129" s="13"/>
      <c r="B129" s="215"/>
      <c r="C129" s="216"/>
      <c r="D129" s="217" t="s">
        <v>134</v>
      </c>
      <c r="E129" s="218" t="s">
        <v>19</v>
      </c>
      <c r="F129" s="219" t="s">
        <v>468</v>
      </c>
      <c r="G129" s="216"/>
      <c r="H129" s="220">
        <v>20.059999999999999</v>
      </c>
      <c r="I129" s="221"/>
      <c r="J129" s="216"/>
      <c r="K129" s="216"/>
      <c r="L129" s="222"/>
      <c r="M129" s="223"/>
      <c r="N129" s="224"/>
      <c r="O129" s="224"/>
      <c r="P129" s="224"/>
      <c r="Q129" s="224"/>
      <c r="R129" s="224"/>
      <c r="S129" s="224"/>
      <c r="T129" s="22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6" t="s">
        <v>134</v>
      </c>
      <c r="AU129" s="226" t="s">
        <v>82</v>
      </c>
      <c r="AV129" s="13" t="s">
        <v>82</v>
      </c>
      <c r="AW129" s="13" t="s">
        <v>33</v>
      </c>
      <c r="AX129" s="13" t="s">
        <v>80</v>
      </c>
      <c r="AY129" s="226" t="s">
        <v>124</v>
      </c>
    </row>
    <row r="130" s="2" customFormat="1" ht="16.5" customHeight="1">
      <c r="A130" s="37"/>
      <c r="B130" s="38"/>
      <c r="C130" s="203" t="s">
        <v>220</v>
      </c>
      <c r="D130" s="203" t="s">
        <v>127</v>
      </c>
      <c r="E130" s="204" t="s">
        <v>469</v>
      </c>
      <c r="F130" s="205" t="s">
        <v>470</v>
      </c>
      <c r="G130" s="206" t="s">
        <v>192</v>
      </c>
      <c r="H130" s="207">
        <v>30</v>
      </c>
      <c r="I130" s="208"/>
      <c r="J130" s="207">
        <f>ROUND(I130*H130,2)</f>
        <v>0</v>
      </c>
      <c r="K130" s="205" t="s">
        <v>131</v>
      </c>
      <c r="L130" s="43"/>
      <c r="M130" s="209" t="s">
        <v>19</v>
      </c>
      <c r="N130" s="210" t="s">
        <v>43</v>
      </c>
      <c r="O130" s="83"/>
      <c r="P130" s="211">
        <f>O130*H130</f>
        <v>0</v>
      </c>
      <c r="Q130" s="211">
        <v>1.0000000000000001E-05</v>
      </c>
      <c r="R130" s="211">
        <f>Q130*H130</f>
        <v>0.00030000000000000003</v>
      </c>
      <c r="S130" s="211">
        <v>0</v>
      </c>
      <c r="T130" s="212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3" t="s">
        <v>187</v>
      </c>
      <c r="AT130" s="213" t="s">
        <v>127</v>
      </c>
      <c r="AU130" s="213" t="s">
        <v>82</v>
      </c>
      <c r="AY130" s="16" t="s">
        <v>124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6" t="s">
        <v>80</v>
      </c>
      <c r="BK130" s="214">
        <f>ROUND(I130*H130,2)</f>
        <v>0</v>
      </c>
      <c r="BL130" s="16" t="s">
        <v>187</v>
      </c>
      <c r="BM130" s="213" t="s">
        <v>471</v>
      </c>
    </row>
    <row r="131" s="13" customFormat="1">
      <c r="A131" s="13"/>
      <c r="B131" s="215"/>
      <c r="C131" s="216"/>
      <c r="D131" s="217" t="s">
        <v>134</v>
      </c>
      <c r="E131" s="218" t="s">
        <v>19</v>
      </c>
      <c r="F131" s="219" t="s">
        <v>472</v>
      </c>
      <c r="G131" s="216"/>
      <c r="H131" s="220">
        <v>30</v>
      </c>
      <c r="I131" s="221"/>
      <c r="J131" s="216"/>
      <c r="K131" s="216"/>
      <c r="L131" s="222"/>
      <c r="M131" s="223"/>
      <c r="N131" s="224"/>
      <c r="O131" s="224"/>
      <c r="P131" s="224"/>
      <c r="Q131" s="224"/>
      <c r="R131" s="224"/>
      <c r="S131" s="224"/>
      <c r="T131" s="22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6" t="s">
        <v>134</v>
      </c>
      <c r="AU131" s="226" t="s">
        <v>82</v>
      </c>
      <c r="AV131" s="13" t="s">
        <v>82</v>
      </c>
      <c r="AW131" s="13" t="s">
        <v>33</v>
      </c>
      <c r="AX131" s="13" t="s">
        <v>80</v>
      </c>
      <c r="AY131" s="226" t="s">
        <v>124</v>
      </c>
    </row>
    <row r="132" s="2" customFormat="1" ht="16.5" customHeight="1">
      <c r="A132" s="37"/>
      <c r="B132" s="38"/>
      <c r="C132" s="238" t="s">
        <v>224</v>
      </c>
      <c r="D132" s="238" t="s">
        <v>231</v>
      </c>
      <c r="E132" s="239" t="s">
        <v>473</v>
      </c>
      <c r="F132" s="240" t="s">
        <v>474</v>
      </c>
      <c r="G132" s="241" t="s">
        <v>138</v>
      </c>
      <c r="H132" s="242">
        <v>0.089999999999999997</v>
      </c>
      <c r="I132" s="243"/>
      <c r="J132" s="242">
        <f>ROUND(I132*H132,2)</f>
        <v>0</v>
      </c>
      <c r="K132" s="240" t="s">
        <v>131</v>
      </c>
      <c r="L132" s="244"/>
      <c r="M132" s="245" t="s">
        <v>19</v>
      </c>
      <c r="N132" s="246" t="s">
        <v>43</v>
      </c>
      <c r="O132" s="83"/>
      <c r="P132" s="211">
        <f>O132*H132</f>
        <v>0</v>
      </c>
      <c r="Q132" s="211">
        <v>0.55000000000000004</v>
      </c>
      <c r="R132" s="211">
        <f>Q132*H132</f>
        <v>0.049500000000000002</v>
      </c>
      <c r="S132" s="211">
        <v>0</v>
      </c>
      <c r="T132" s="212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3" t="s">
        <v>234</v>
      </c>
      <c r="AT132" s="213" t="s">
        <v>231</v>
      </c>
      <c r="AU132" s="213" t="s">
        <v>82</v>
      </c>
      <c r="AY132" s="16" t="s">
        <v>124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80</v>
      </c>
      <c r="BK132" s="214">
        <f>ROUND(I132*H132,2)</f>
        <v>0</v>
      </c>
      <c r="BL132" s="16" t="s">
        <v>187</v>
      </c>
      <c r="BM132" s="213" t="s">
        <v>475</v>
      </c>
    </row>
    <row r="133" s="13" customFormat="1">
      <c r="A133" s="13"/>
      <c r="B133" s="215"/>
      <c r="C133" s="216"/>
      <c r="D133" s="217" t="s">
        <v>134</v>
      </c>
      <c r="E133" s="218" t="s">
        <v>19</v>
      </c>
      <c r="F133" s="219" t="s">
        <v>476</v>
      </c>
      <c r="G133" s="216"/>
      <c r="H133" s="220">
        <v>0.089999999999999997</v>
      </c>
      <c r="I133" s="221"/>
      <c r="J133" s="216"/>
      <c r="K133" s="216"/>
      <c r="L133" s="222"/>
      <c r="M133" s="223"/>
      <c r="N133" s="224"/>
      <c r="O133" s="224"/>
      <c r="P133" s="224"/>
      <c r="Q133" s="224"/>
      <c r="R133" s="224"/>
      <c r="S133" s="224"/>
      <c r="T133" s="22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6" t="s">
        <v>134</v>
      </c>
      <c r="AU133" s="226" t="s">
        <v>82</v>
      </c>
      <c r="AV133" s="13" t="s">
        <v>82</v>
      </c>
      <c r="AW133" s="13" t="s">
        <v>33</v>
      </c>
      <c r="AX133" s="13" t="s">
        <v>80</v>
      </c>
      <c r="AY133" s="226" t="s">
        <v>124</v>
      </c>
    </row>
    <row r="134" s="2" customFormat="1">
      <c r="A134" s="37"/>
      <c r="B134" s="38"/>
      <c r="C134" s="203" t="s">
        <v>230</v>
      </c>
      <c r="D134" s="203" t="s">
        <v>127</v>
      </c>
      <c r="E134" s="204" t="s">
        <v>265</v>
      </c>
      <c r="F134" s="205" t="s">
        <v>266</v>
      </c>
      <c r="G134" s="206" t="s">
        <v>146</v>
      </c>
      <c r="H134" s="207">
        <v>1.6100000000000001</v>
      </c>
      <c r="I134" s="208"/>
      <c r="J134" s="207">
        <f>ROUND(I134*H134,2)</f>
        <v>0</v>
      </c>
      <c r="K134" s="205" t="s">
        <v>131</v>
      </c>
      <c r="L134" s="43"/>
      <c r="M134" s="209" t="s">
        <v>19</v>
      </c>
      <c r="N134" s="210" t="s">
        <v>43</v>
      </c>
      <c r="O134" s="83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3" t="s">
        <v>187</v>
      </c>
      <c r="AT134" s="213" t="s">
        <v>127</v>
      </c>
      <c r="AU134" s="213" t="s">
        <v>82</v>
      </c>
      <c r="AY134" s="16" t="s">
        <v>124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80</v>
      </c>
      <c r="BK134" s="214">
        <f>ROUND(I134*H134,2)</f>
        <v>0</v>
      </c>
      <c r="BL134" s="16" t="s">
        <v>187</v>
      </c>
      <c r="BM134" s="213" t="s">
        <v>477</v>
      </c>
    </row>
    <row r="135" s="12" customFormat="1" ht="22.8" customHeight="1">
      <c r="A135" s="12"/>
      <c r="B135" s="187"/>
      <c r="C135" s="188"/>
      <c r="D135" s="189" t="s">
        <v>71</v>
      </c>
      <c r="E135" s="201" t="s">
        <v>268</v>
      </c>
      <c r="F135" s="201" t="s">
        <v>269</v>
      </c>
      <c r="G135" s="188"/>
      <c r="H135" s="188"/>
      <c r="I135" s="191"/>
      <c r="J135" s="202">
        <f>BK135</f>
        <v>0</v>
      </c>
      <c r="K135" s="188"/>
      <c r="L135" s="193"/>
      <c r="M135" s="194"/>
      <c r="N135" s="195"/>
      <c r="O135" s="195"/>
      <c r="P135" s="196">
        <f>SUM(P136:P148)</f>
        <v>0</v>
      </c>
      <c r="Q135" s="195"/>
      <c r="R135" s="196">
        <f>SUM(R136:R148)</f>
        <v>0.36941399999999996</v>
      </c>
      <c r="S135" s="195"/>
      <c r="T135" s="197">
        <f>SUM(T136:T148)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98" t="s">
        <v>82</v>
      </c>
      <c r="AT135" s="199" t="s">
        <v>71</v>
      </c>
      <c r="AU135" s="199" t="s">
        <v>80</v>
      </c>
      <c r="AY135" s="198" t="s">
        <v>124</v>
      </c>
      <c r="BK135" s="200">
        <f>SUM(BK136:BK148)</f>
        <v>0</v>
      </c>
    </row>
    <row r="136" s="2" customFormat="1">
      <c r="A136" s="37"/>
      <c r="B136" s="38"/>
      <c r="C136" s="203" t="s">
        <v>7</v>
      </c>
      <c r="D136" s="203" t="s">
        <v>127</v>
      </c>
      <c r="E136" s="204" t="s">
        <v>478</v>
      </c>
      <c r="F136" s="205" t="s">
        <v>479</v>
      </c>
      <c r="G136" s="206" t="s">
        <v>192</v>
      </c>
      <c r="H136" s="207">
        <v>15</v>
      </c>
      <c r="I136" s="208"/>
      <c r="J136" s="207">
        <f>ROUND(I136*H136,2)</f>
        <v>0</v>
      </c>
      <c r="K136" s="205" t="s">
        <v>131</v>
      </c>
      <c r="L136" s="43"/>
      <c r="M136" s="209" t="s">
        <v>19</v>
      </c>
      <c r="N136" s="210" t="s">
        <v>43</v>
      </c>
      <c r="O136" s="83"/>
      <c r="P136" s="211">
        <f>O136*H136</f>
        <v>0</v>
      </c>
      <c r="Q136" s="211">
        <v>0.0035100000000000001</v>
      </c>
      <c r="R136" s="211">
        <f>Q136*H136</f>
        <v>0.052650000000000002</v>
      </c>
      <c r="S136" s="211">
        <v>0</v>
      </c>
      <c r="T136" s="212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3" t="s">
        <v>187</v>
      </c>
      <c r="AT136" s="213" t="s">
        <v>127</v>
      </c>
      <c r="AU136" s="213" t="s">
        <v>82</v>
      </c>
      <c r="AY136" s="16" t="s">
        <v>124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6" t="s">
        <v>80</v>
      </c>
      <c r="BK136" s="214">
        <f>ROUND(I136*H136,2)</f>
        <v>0</v>
      </c>
      <c r="BL136" s="16" t="s">
        <v>187</v>
      </c>
      <c r="BM136" s="213" t="s">
        <v>480</v>
      </c>
    </row>
    <row r="137" s="2" customFormat="1" ht="21.75" customHeight="1">
      <c r="A137" s="37"/>
      <c r="B137" s="38"/>
      <c r="C137" s="203" t="s">
        <v>244</v>
      </c>
      <c r="D137" s="203" t="s">
        <v>127</v>
      </c>
      <c r="E137" s="204" t="s">
        <v>306</v>
      </c>
      <c r="F137" s="205" t="s">
        <v>307</v>
      </c>
      <c r="G137" s="206" t="s">
        <v>192</v>
      </c>
      <c r="H137" s="207">
        <v>29</v>
      </c>
      <c r="I137" s="208"/>
      <c r="J137" s="207">
        <f>ROUND(I137*H137,2)</f>
        <v>0</v>
      </c>
      <c r="K137" s="205" t="s">
        <v>131</v>
      </c>
      <c r="L137" s="43"/>
      <c r="M137" s="209" t="s">
        <v>19</v>
      </c>
      <c r="N137" s="210" t="s">
        <v>43</v>
      </c>
      <c r="O137" s="83"/>
      <c r="P137" s="211">
        <f>O137*H137</f>
        <v>0</v>
      </c>
      <c r="Q137" s="211">
        <v>0.0028700000000000002</v>
      </c>
      <c r="R137" s="211">
        <f>Q137*H137</f>
        <v>0.083229999999999998</v>
      </c>
      <c r="S137" s="211">
        <v>0</v>
      </c>
      <c r="T137" s="212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3" t="s">
        <v>187</v>
      </c>
      <c r="AT137" s="213" t="s">
        <v>127</v>
      </c>
      <c r="AU137" s="213" t="s">
        <v>82</v>
      </c>
      <c r="AY137" s="16" t="s">
        <v>124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80</v>
      </c>
      <c r="BK137" s="214">
        <f>ROUND(I137*H137,2)</f>
        <v>0</v>
      </c>
      <c r="BL137" s="16" t="s">
        <v>187</v>
      </c>
      <c r="BM137" s="213" t="s">
        <v>481</v>
      </c>
    </row>
    <row r="138" s="13" customFormat="1">
      <c r="A138" s="13"/>
      <c r="B138" s="215"/>
      <c r="C138" s="216"/>
      <c r="D138" s="217" t="s">
        <v>134</v>
      </c>
      <c r="E138" s="218" t="s">
        <v>19</v>
      </c>
      <c r="F138" s="219" t="s">
        <v>482</v>
      </c>
      <c r="G138" s="216"/>
      <c r="H138" s="220">
        <v>29</v>
      </c>
      <c r="I138" s="221"/>
      <c r="J138" s="216"/>
      <c r="K138" s="216"/>
      <c r="L138" s="222"/>
      <c r="M138" s="223"/>
      <c r="N138" s="224"/>
      <c r="O138" s="224"/>
      <c r="P138" s="224"/>
      <c r="Q138" s="224"/>
      <c r="R138" s="224"/>
      <c r="S138" s="224"/>
      <c r="T138" s="22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6" t="s">
        <v>134</v>
      </c>
      <c r="AU138" s="226" t="s">
        <v>82</v>
      </c>
      <c r="AV138" s="13" t="s">
        <v>82</v>
      </c>
      <c r="AW138" s="13" t="s">
        <v>33</v>
      </c>
      <c r="AX138" s="13" t="s">
        <v>80</v>
      </c>
      <c r="AY138" s="226" t="s">
        <v>124</v>
      </c>
    </row>
    <row r="139" s="2" customFormat="1">
      <c r="A139" s="37"/>
      <c r="B139" s="38"/>
      <c r="C139" s="203" t="s">
        <v>249</v>
      </c>
      <c r="D139" s="203" t="s">
        <v>127</v>
      </c>
      <c r="E139" s="204" t="s">
        <v>483</v>
      </c>
      <c r="F139" s="205" t="s">
        <v>484</v>
      </c>
      <c r="G139" s="206" t="s">
        <v>192</v>
      </c>
      <c r="H139" s="207">
        <v>30</v>
      </c>
      <c r="I139" s="208"/>
      <c r="J139" s="207">
        <f>ROUND(I139*H139,2)</f>
        <v>0</v>
      </c>
      <c r="K139" s="205" t="s">
        <v>131</v>
      </c>
      <c r="L139" s="43"/>
      <c r="M139" s="209" t="s">
        <v>19</v>
      </c>
      <c r="N139" s="210" t="s">
        <v>43</v>
      </c>
      <c r="O139" s="83"/>
      <c r="P139" s="211">
        <f>O139*H139</f>
        <v>0</v>
      </c>
      <c r="Q139" s="211">
        <v>0.0018500000000000001</v>
      </c>
      <c r="R139" s="211">
        <f>Q139*H139</f>
        <v>0.055500000000000001</v>
      </c>
      <c r="S139" s="211">
        <v>0</v>
      </c>
      <c r="T139" s="212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3" t="s">
        <v>187</v>
      </c>
      <c r="AT139" s="213" t="s">
        <v>127</v>
      </c>
      <c r="AU139" s="213" t="s">
        <v>82</v>
      </c>
      <c r="AY139" s="16" t="s">
        <v>124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6" t="s">
        <v>80</v>
      </c>
      <c r="BK139" s="214">
        <f>ROUND(I139*H139,2)</f>
        <v>0</v>
      </c>
      <c r="BL139" s="16" t="s">
        <v>187</v>
      </c>
      <c r="BM139" s="213" t="s">
        <v>485</v>
      </c>
    </row>
    <row r="140" s="13" customFormat="1">
      <c r="A140" s="13"/>
      <c r="B140" s="215"/>
      <c r="C140" s="216"/>
      <c r="D140" s="217" t="s">
        <v>134</v>
      </c>
      <c r="E140" s="218" t="s">
        <v>19</v>
      </c>
      <c r="F140" s="219" t="s">
        <v>486</v>
      </c>
      <c r="G140" s="216"/>
      <c r="H140" s="220">
        <v>30</v>
      </c>
      <c r="I140" s="221"/>
      <c r="J140" s="216"/>
      <c r="K140" s="216"/>
      <c r="L140" s="222"/>
      <c r="M140" s="223"/>
      <c r="N140" s="224"/>
      <c r="O140" s="224"/>
      <c r="P140" s="224"/>
      <c r="Q140" s="224"/>
      <c r="R140" s="224"/>
      <c r="S140" s="224"/>
      <c r="T140" s="22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6" t="s">
        <v>134</v>
      </c>
      <c r="AU140" s="226" t="s">
        <v>82</v>
      </c>
      <c r="AV140" s="13" t="s">
        <v>82</v>
      </c>
      <c r="AW140" s="13" t="s">
        <v>33</v>
      </c>
      <c r="AX140" s="13" t="s">
        <v>80</v>
      </c>
      <c r="AY140" s="226" t="s">
        <v>124</v>
      </c>
    </row>
    <row r="141" s="2" customFormat="1">
      <c r="A141" s="37"/>
      <c r="B141" s="38"/>
      <c r="C141" s="203" t="s">
        <v>254</v>
      </c>
      <c r="D141" s="203" t="s">
        <v>127</v>
      </c>
      <c r="E141" s="204" t="s">
        <v>487</v>
      </c>
      <c r="F141" s="205" t="s">
        <v>488</v>
      </c>
      <c r="G141" s="206" t="s">
        <v>192</v>
      </c>
      <c r="H141" s="207">
        <v>30</v>
      </c>
      <c r="I141" s="208"/>
      <c r="J141" s="207">
        <f>ROUND(I141*H141,2)</f>
        <v>0</v>
      </c>
      <c r="K141" s="205" t="s">
        <v>131</v>
      </c>
      <c r="L141" s="43"/>
      <c r="M141" s="209" t="s">
        <v>19</v>
      </c>
      <c r="N141" s="210" t="s">
        <v>43</v>
      </c>
      <c r="O141" s="83"/>
      <c r="P141" s="211">
        <f>O141*H141</f>
        <v>0</v>
      </c>
      <c r="Q141" s="211">
        <v>0.00297</v>
      </c>
      <c r="R141" s="211">
        <f>Q141*H141</f>
        <v>0.089099999999999999</v>
      </c>
      <c r="S141" s="211">
        <v>0</v>
      </c>
      <c r="T141" s="212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3" t="s">
        <v>187</v>
      </c>
      <c r="AT141" s="213" t="s">
        <v>127</v>
      </c>
      <c r="AU141" s="213" t="s">
        <v>82</v>
      </c>
      <c r="AY141" s="16" t="s">
        <v>124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80</v>
      </c>
      <c r="BK141" s="214">
        <f>ROUND(I141*H141,2)</f>
        <v>0</v>
      </c>
      <c r="BL141" s="16" t="s">
        <v>187</v>
      </c>
      <c r="BM141" s="213" t="s">
        <v>489</v>
      </c>
    </row>
    <row r="142" s="13" customFormat="1">
      <c r="A142" s="13"/>
      <c r="B142" s="215"/>
      <c r="C142" s="216"/>
      <c r="D142" s="217" t="s">
        <v>134</v>
      </c>
      <c r="E142" s="218" t="s">
        <v>19</v>
      </c>
      <c r="F142" s="219" t="s">
        <v>435</v>
      </c>
      <c r="G142" s="216"/>
      <c r="H142" s="220">
        <v>30</v>
      </c>
      <c r="I142" s="221"/>
      <c r="J142" s="216"/>
      <c r="K142" s="216"/>
      <c r="L142" s="222"/>
      <c r="M142" s="223"/>
      <c r="N142" s="224"/>
      <c r="O142" s="224"/>
      <c r="P142" s="224"/>
      <c r="Q142" s="224"/>
      <c r="R142" s="224"/>
      <c r="S142" s="224"/>
      <c r="T142" s="22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6" t="s">
        <v>134</v>
      </c>
      <c r="AU142" s="226" t="s">
        <v>82</v>
      </c>
      <c r="AV142" s="13" t="s">
        <v>82</v>
      </c>
      <c r="AW142" s="13" t="s">
        <v>33</v>
      </c>
      <c r="AX142" s="13" t="s">
        <v>80</v>
      </c>
      <c r="AY142" s="226" t="s">
        <v>124</v>
      </c>
    </row>
    <row r="143" s="2" customFormat="1" ht="21.75" customHeight="1">
      <c r="A143" s="37"/>
      <c r="B143" s="38"/>
      <c r="C143" s="203" t="s">
        <v>259</v>
      </c>
      <c r="D143" s="203" t="s">
        <v>127</v>
      </c>
      <c r="E143" s="204" t="s">
        <v>314</v>
      </c>
      <c r="F143" s="205" t="s">
        <v>315</v>
      </c>
      <c r="G143" s="206" t="s">
        <v>192</v>
      </c>
      <c r="H143" s="207">
        <v>30.199999999999999</v>
      </c>
      <c r="I143" s="208"/>
      <c r="J143" s="207">
        <f>ROUND(I143*H143,2)</f>
        <v>0</v>
      </c>
      <c r="K143" s="205" t="s">
        <v>131</v>
      </c>
      <c r="L143" s="43"/>
      <c r="M143" s="209" t="s">
        <v>19</v>
      </c>
      <c r="N143" s="210" t="s">
        <v>43</v>
      </c>
      <c r="O143" s="83"/>
      <c r="P143" s="211">
        <f>O143*H143</f>
        <v>0</v>
      </c>
      <c r="Q143" s="211">
        <v>0.0016900000000000001</v>
      </c>
      <c r="R143" s="211">
        <f>Q143*H143</f>
        <v>0.051038</v>
      </c>
      <c r="S143" s="211">
        <v>0</v>
      </c>
      <c r="T143" s="212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3" t="s">
        <v>187</v>
      </c>
      <c r="AT143" s="213" t="s">
        <v>127</v>
      </c>
      <c r="AU143" s="213" t="s">
        <v>82</v>
      </c>
      <c r="AY143" s="16" t="s">
        <v>124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80</v>
      </c>
      <c r="BK143" s="214">
        <f>ROUND(I143*H143,2)</f>
        <v>0</v>
      </c>
      <c r="BL143" s="16" t="s">
        <v>187</v>
      </c>
      <c r="BM143" s="213" t="s">
        <v>490</v>
      </c>
    </row>
    <row r="144" s="13" customFormat="1">
      <c r="A144" s="13"/>
      <c r="B144" s="215"/>
      <c r="C144" s="216"/>
      <c r="D144" s="217" t="s">
        <v>134</v>
      </c>
      <c r="E144" s="218" t="s">
        <v>19</v>
      </c>
      <c r="F144" s="219" t="s">
        <v>491</v>
      </c>
      <c r="G144" s="216"/>
      <c r="H144" s="220">
        <v>30.199999999999999</v>
      </c>
      <c r="I144" s="221"/>
      <c r="J144" s="216"/>
      <c r="K144" s="216"/>
      <c r="L144" s="222"/>
      <c r="M144" s="223"/>
      <c r="N144" s="224"/>
      <c r="O144" s="224"/>
      <c r="P144" s="224"/>
      <c r="Q144" s="224"/>
      <c r="R144" s="224"/>
      <c r="S144" s="224"/>
      <c r="T144" s="22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6" t="s">
        <v>134</v>
      </c>
      <c r="AU144" s="226" t="s">
        <v>82</v>
      </c>
      <c r="AV144" s="13" t="s">
        <v>82</v>
      </c>
      <c r="AW144" s="13" t="s">
        <v>33</v>
      </c>
      <c r="AX144" s="13" t="s">
        <v>80</v>
      </c>
      <c r="AY144" s="226" t="s">
        <v>124</v>
      </c>
    </row>
    <row r="145" s="2" customFormat="1">
      <c r="A145" s="37"/>
      <c r="B145" s="38"/>
      <c r="C145" s="203" t="s">
        <v>264</v>
      </c>
      <c r="D145" s="203" t="s">
        <v>127</v>
      </c>
      <c r="E145" s="204" t="s">
        <v>318</v>
      </c>
      <c r="F145" s="205" t="s">
        <v>319</v>
      </c>
      <c r="G145" s="206" t="s">
        <v>186</v>
      </c>
      <c r="H145" s="207">
        <v>4</v>
      </c>
      <c r="I145" s="208"/>
      <c r="J145" s="207">
        <f>ROUND(I145*H145,2)</f>
        <v>0</v>
      </c>
      <c r="K145" s="205" t="s">
        <v>131</v>
      </c>
      <c r="L145" s="43"/>
      <c r="M145" s="209" t="s">
        <v>19</v>
      </c>
      <c r="N145" s="210" t="s">
        <v>43</v>
      </c>
      <c r="O145" s="83"/>
      <c r="P145" s="211">
        <f>O145*H145</f>
        <v>0</v>
      </c>
      <c r="Q145" s="211">
        <v>0.00036000000000000002</v>
      </c>
      <c r="R145" s="211">
        <f>Q145*H145</f>
        <v>0.0014400000000000001</v>
      </c>
      <c r="S145" s="211">
        <v>0</v>
      </c>
      <c r="T145" s="212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3" t="s">
        <v>187</v>
      </c>
      <c r="AT145" s="213" t="s">
        <v>127</v>
      </c>
      <c r="AU145" s="213" t="s">
        <v>82</v>
      </c>
      <c r="AY145" s="16" t="s">
        <v>124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80</v>
      </c>
      <c r="BK145" s="214">
        <f>ROUND(I145*H145,2)</f>
        <v>0</v>
      </c>
      <c r="BL145" s="16" t="s">
        <v>187</v>
      </c>
      <c r="BM145" s="213" t="s">
        <v>492</v>
      </c>
    </row>
    <row r="146" s="2" customFormat="1">
      <c r="A146" s="37"/>
      <c r="B146" s="38"/>
      <c r="C146" s="203" t="s">
        <v>270</v>
      </c>
      <c r="D146" s="203" t="s">
        <v>127</v>
      </c>
      <c r="E146" s="204" t="s">
        <v>322</v>
      </c>
      <c r="F146" s="205" t="s">
        <v>323</v>
      </c>
      <c r="G146" s="206" t="s">
        <v>192</v>
      </c>
      <c r="H146" s="207">
        <v>16.800000000000001</v>
      </c>
      <c r="I146" s="208"/>
      <c r="J146" s="207">
        <f>ROUND(I146*H146,2)</f>
        <v>0</v>
      </c>
      <c r="K146" s="205" t="s">
        <v>131</v>
      </c>
      <c r="L146" s="43"/>
      <c r="M146" s="209" t="s">
        <v>19</v>
      </c>
      <c r="N146" s="210" t="s">
        <v>43</v>
      </c>
      <c r="O146" s="83"/>
      <c r="P146" s="211">
        <f>O146*H146</f>
        <v>0</v>
      </c>
      <c r="Q146" s="211">
        <v>0.0021700000000000001</v>
      </c>
      <c r="R146" s="211">
        <f>Q146*H146</f>
        <v>0.036456000000000002</v>
      </c>
      <c r="S146" s="211">
        <v>0</v>
      </c>
      <c r="T146" s="212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3" t="s">
        <v>187</v>
      </c>
      <c r="AT146" s="213" t="s">
        <v>127</v>
      </c>
      <c r="AU146" s="213" t="s">
        <v>82</v>
      </c>
      <c r="AY146" s="16" t="s">
        <v>124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80</v>
      </c>
      <c r="BK146" s="214">
        <f>ROUND(I146*H146,2)</f>
        <v>0</v>
      </c>
      <c r="BL146" s="16" t="s">
        <v>187</v>
      </c>
      <c r="BM146" s="213" t="s">
        <v>493</v>
      </c>
    </row>
    <row r="147" s="13" customFormat="1">
      <c r="A147" s="13"/>
      <c r="B147" s="215"/>
      <c r="C147" s="216"/>
      <c r="D147" s="217" t="s">
        <v>134</v>
      </c>
      <c r="E147" s="218" t="s">
        <v>19</v>
      </c>
      <c r="F147" s="219" t="s">
        <v>494</v>
      </c>
      <c r="G147" s="216"/>
      <c r="H147" s="220">
        <v>16.800000000000001</v>
      </c>
      <c r="I147" s="221"/>
      <c r="J147" s="216"/>
      <c r="K147" s="216"/>
      <c r="L147" s="222"/>
      <c r="M147" s="223"/>
      <c r="N147" s="224"/>
      <c r="O147" s="224"/>
      <c r="P147" s="224"/>
      <c r="Q147" s="224"/>
      <c r="R147" s="224"/>
      <c r="S147" s="224"/>
      <c r="T147" s="22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6" t="s">
        <v>134</v>
      </c>
      <c r="AU147" s="226" t="s">
        <v>82</v>
      </c>
      <c r="AV147" s="13" t="s">
        <v>82</v>
      </c>
      <c r="AW147" s="13" t="s">
        <v>33</v>
      </c>
      <c r="AX147" s="13" t="s">
        <v>80</v>
      </c>
      <c r="AY147" s="226" t="s">
        <v>124</v>
      </c>
    </row>
    <row r="148" s="2" customFormat="1">
      <c r="A148" s="37"/>
      <c r="B148" s="38"/>
      <c r="C148" s="203" t="s">
        <v>275</v>
      </c>
      <c r="D148" s="203" t="s">
        <v>127</v>
      </c>
      <c r="E148" s="204" t="s">
        <v>326</v>
      </c>
      <c r="F148" s="205" t="s">
        <v>327</v>
      </c>
      <c r="G148" s="206" t="s">
        <v>146</v>
      </c>
      <c r="H148" s="207">
        <v>0.37</v>
      </c>
      <c r="I148" s="208"/>
      <c r="J148" s="207">
        <f>ROUND(I148*H148,2)</f>
        <v>0</v>
      </c>
      <c r="K148" s="205" t="s">
        <v>131</v>
      </c>
      <c r="L148" s="43"/>
      <c r="M148" s="209" t="s">
        <v>19</v>
      </c>
      <c r="N148" s="210" t="s">
        <v>43</v>
      </c>
      <c r="O148" s="83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3" t="s">
        <v>187</v>
      </c>
      <c r="AT148" s="213" t="s">
        <v>127</v>
      </c>
      <c r="AU148" s="213" t="s">
        <v>82</v>
      </c>
      <c r="AY148" s="16" t="s">
        <v>124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6" t="s">
        <v>80</v>
      </c>
      <c r="BK148" s="214">
        <f>ROUND(I148*H148,2)</f>
        <v>0</v>
      </c>
      <c r="BL148" s="16" t="s">
        <v>187</v>
      </c>
      <c r="BM148" s="213" t="s">
        <v>495</v>
      </c>
    </row>
    <row r="149" s="12" customFormat="1" ht="22.8" customHeight="1">
      <c r="A149" s="12"/>
      <c r="B149" s="187"/>
      <c r="C149" s="188"/>
      <c r="D149" s="189" t="s">
        <v>71</v>
      </c>
      <c r="E149" s="201" t="s">
        <v>329</v>
      </c>
      <c r="F149" s="201" t="s">
        <v>330</v>
      </c>
      <c r="G149" s="188"/>
      <c r="H149" s="188"/>
      <c r="I149" s="191"/>
      <c r="J149" s="202">
        <f>BK149</f>
        <v>0</v>
      </c>
      <c r="K149" s="188"/>
      <c r="L149" s="193"/>
      <c r="M149" s="194"/>
      <c r="N149" s="195"/>
      <c r="O149" s="195"/>
      <c r="P149" s="196">
        <f>SUM(P150:P151)</f>
        <v>0</v>
      </c>
      <c r="Q149" s="195"/>
      <c r="R149" s="196">
        <f>SUM(R150:R151)</f>
        <v>0</v>
      </c>
      <c r="S149" s="195"/>
      <c r="T149" s="197">
        <f>SUM(T150:T151)</f>
        <v>3.4684190000000004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98" t="s">
        <v>82</v>
      </c>
      <c r="AT149" s="199" t="s">
        <v>71</v>
      </c>
      <c r="AU149" s="199" t="s">
        <v>80</v>
      </c>
      <c r="AY149" s="198" t="s">
        <v>124</v>
      </c>
      <c r="BK149" s="200">
        <f>SUM(BK150:BK151)</f>
        <v>0</v>
      </c>
    </row>
    <row r="150" s="2" customFormat="1" ht="16.5" customHeight="1">
      <c r="A150" s="37"/>
      <c r="B150" s="38"/>
      <c r="C150" s="203" t="s">
        <v>279</v>
      </c>
      <c r="D150" s="203" t="s">
        <v>127</v>
      </c>
      <c r="E150" s="204" t="s">
        <v>332</v>
      </c>
      <c r="F150" s="205" t="s">
        <v>333</v>
      </c>
      <c r="G150" s="206" t="s">
        <v>130</v>
      </c>
      <c r="H150" s="207">
        <v>218.40000000000001</v>
      </c>
      <c r="I150" s="208"/>
      <c r="J150" s="207">
        <f>ROUND(I150*H150,2)</f>
        <v>0</v>
      </c>
      <c r="K150" s="205" t="s">
        <v>131</v>
      </c>
      <c r="L150" s="43"/>
      <c r="M150" s="209" t="s">
        <v>19</v>
      </c>
      <c r="N150" s="210" t="s">
        <v>43</v>
      </c>
      <c r="O150" s="83"/>
      <c r="P150" s="211">
        <f>O150*H150</f>
        <v>0</v>
      </c>
      <c r="Q150" s="211">
        <v>0</v>
      </c>
      <c r="R150" s="211">
        <f>Q150*H150</f>
        <v>0</v>
      </c>
      <c r="S150" s="211">
        <v>0.01533</v>
      </c>
      <c r="T150" s="212">
        <f>S150*H150</f>
        <v>3.3480720000000002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3" t="s">
        <v>187</v>
      </c>
      <c r="AT150" s="213" t="s">
        <v>127</v>
      </c>
      <c r="AU150" s="213" t="s">
        <v>82</v>
      </c>
      <c r="AY150" s="16" t="s">
        <v>124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6" t="s">
        <v>80</v>
      </c>
      <c r="BK150" s="214">
        <f>ROUND(I150*H150,2)</f>
        <v>0</v>
      </c>
      <c r="BL150" s="16" t="s">
        <v>187</v>
      </c>
      <c r="BM150" s="213" t="s">
        <v>496</v>
      </c>
    </row>
    <row r="151" s="2" customFormat="1" ht="16.5" customHeight="1">
      <c r="A151" s="37"/>
      <c r="B151" s="38"/>
      <c r="C151" s="203" t="s">
        <v>284</v>
      </c>
      <c r="D151" s="203" t="s">
        <v>127</v>
      </c>
      <c r="E151" s="204" t="s">
        <v>336</v>
      </c>
      <c r="F151" s="205" t="s">
        <v>337</v>
      </c>
      <c r="G151" s="206" t="s">
        <v>192</v>
      </c>
      <c r="H151" s="207">
        <v>15.1</v>
      </c>
      <c r="I151" s="208"/>
      <c r="J151" s="207">
        <f>ROUND(I151*H151,2)</f>
        <v>0</v>
      </c>
      <c r="K151" s="205" t="s">
        <v>131</v>
      </c>
      <c r="L151" s="43"/>
      <c r="M151" s="209" t="s">
        <v>19</v>
      </c>
      <c r="N151" s="210" t="s">
        <v>43</v>
      </c>
      <c r="O151" s="83"/>
      <c r="P151" s="211">
        <f>O151*H151</f>
        <v>0</v>
      </c>
      <c r="Q151" s="211">
        <v>0</v>
      </c>
      <c r="R151" s="211">
        <f>Q151*H151</f>
        <v>0</v>
      </c>
      <c r="S151" s="211">
        <v>0.0079699999999999997</v>
      </c>
      <c r="T151" s="212">
        <f>S151*H151</f>
        <v>0.120347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3" t="s">
        <v>187</v>
      </c>
      <c r="AT151" s="213" t="s">
        <v>127</v>
      </c>
      <c r="AU151" s="213" t="s">
        <v>82</v>
      </c>
      <c r="AY151" s="16" t="s">
        <v>124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80</v>
      </c>
      <c r="BK151" s="214">
        <f>ROUND(I151*H151,2)</f>
        <v>0</v>
      </c>
      <c r="BL151" s="16" t="s">
        <v>187</v>
      </c>
      <c r="BM151" s="213" t="s">
        <v>497</v>
      </c>
    </row>
    <row r="152" s="12" customFormat="1" ht="22.8" customHeight="1">
      <c r="A152" s="12"/>
      <c r="B152" s="187"/>
      <c r="C152" s="188"/>
      <c r="D152" s="189" t="s">
        <v>71</v>
      </c>
      <c r="E152" s="201" t="s">
        <v>361</v>
      </c>
      <c r="F152" s="201" t="s">
        <v>362</v>
      </c>
      <c r="G152" s="188"/>
      <c r="H152" s="188"/>
      <c r="I152" s="191"/>
      <c r="J152" s="202">
        <f>BK152</f>
        <v>0</v>
      </c>
      <c r="K152" s="188"/>
      <c r="L152" s="193"/>
      <c r="M152" s="194"/>
      <c r="N152" s="195"/>
      <c r="O152" s="195"/>
      <c r="P152" s="196">
        <f>SUM(P153:P159)</f>
        <v>0</v>
      </c>
      <c r="Q152" s="195"/>
      <c r="R152" s="196">
        <f>SUM(R153:R159)</f>
        <v>0.024523799999999998</v>
      </c>
      <c r="S152" s="195"/>
      <c r="T152" s="197">
        <f>SUM(T153:T159)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98" t="s">
        <v>82</v>
      </c>
      <c r="AT152" s="199" t="s">
        <v>71</v>
      </c>
      <c r="AU152" s="199" t="s">
        <v>80</v>
      </c>
      <c r="AY152" s="198" t="s">
        <v>124</v>
      </c>
      <c r="BK152" s="200">
        <f>SUM(BK153:BK159)</f>
        <v>0</v>
      </c>
    </row>
    <row r="153" s="2" customFormat="1" ht="16.5" customHeight="1">
      <c r="A153" s="37"/>
      <c r="B153" s="38"/>
      <c r="C153" s="203" t="s">
        <v>288</v>
      </c>
      <c r="D153" s="203" t="s">
        <v>127</v>
      </c>
      <c r="E153" s="204" t="s">
        <v>364</v>
      </c>
      <c r="F153" s="205" t="s">
        <v>365</v>
      </c>
      <c r="G153" s="206" t="s">
        <v>130</v>
      </c>
      <c r="H153" s="207">
        <v>22.739999999999998</v>
      </c>
      <c r="I153" s="208"/>
      <c r="J153" s="207">
        <f>ROUND(I153*H153,2)</f>
        <v>0</v>
      </c>
      <c r="K153" s="205" t="s">
        <v>131</v>
      </c>
      <c r="L153" s="43"/>
      <c r="M153" s="209" t="s">
        <v>19</v>
      </c>
      <c r="N153" s="210" t="s">
        <v>43</v>
      </c>
      <c r="O153" s="83"/>
      <c r="P153" s="211">
        <f>O153*H153</f>
        <v>0</v>
      </c>
      <c r="Q153" s="211">
        <v>0.00016000000000000001</v>
      </c>
      <c r="R153" s="211">
        <f>Q153*H153</f>
        <v>0.0036384</v>
      </c>
      <c r="S153" s="211">
        <v>0</v>
      </c>
      <c r="T153" s="212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3" t="s">
        <v>187</v>
      </c>
      <c r="AT153" s="213" t="s">
        <v>127</v>
      </c>
      <c r="AU153" s="213" t="s">
        <v>82</v>
      </c>
      <c r="AY153" s="16" t="s">
        <v>124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80</v>
      </c>
      <c r="BK153" s="214">
        <f>ROUND(I153*H153,2)</f>
        <v>0</v>
      </c>
      <c r="BL153" s="16" t="s">
        <v>187</v>
      </c>
      <c r="BM153" s="213" t="s">
        <v>498</v>
      </c>
    </row>
    <row r="154" s="2" customFormat="1" ht="16.5" customHeight="1">
      <c r="A154" s="37"/>
      <c r="B154" s="38"/>
      <c r="C154" s="203" t="s">
        <v>234</v>
      </c>
      <c r="D154" s="203" t="s">
        <v>127</v>
      </c>
      <c r="E154" s="204" t="s">
        <v>368</v>
      </c>
      <c r="F154" s="205" t="s">
        <v>369</v>
      </c>
      <c r="G154" s="206" t="s">
        <v>130</v>
      </c>
      <c r="H154" s="207">
        <v>22.739999999999998</v>
      </c>
      <c r="I154" s="208"/>
      <c r="J154" s="207">
        <f>ROUND(I154*H154,2)</f>
        <v>0</v>
      </c>
      <c r="K154" s="205" t="s">
        <v>131</v>
      </c>
      <c r="L154" s="43"/>
      <c r="M154" s="209" t="s">
        <v>19</v>
      </c>
      <c r="N154" s="210" t="s">
        <v>43</v>
      </c>
      <c r="O154" s="83"/>
      <c r="P154" s="211">
        <f>O154*H154</f>
        <v>0</v>
      </c>
      <c r="Q154" s="211">
        <v>0.00011</v>
      </c>
      <c r="R154" s="211">
        <f>Q154*H154</f>
        <v>0.0025014</v>
      </c>
      <c r="S154" s="211">
        <v>0</v>
      </c>
      <c r="T154" s="212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3" t="s">
        <v>187</v>
      </c>
      <c r="AT154" s="213" t="s">
        <v>127</v>
      </c>
      <c r="AU154" s="213" t="s">
        <v>82</v>
      </c>
      <c r="AY154" s="16" t="s">
        <v>124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6" t="s">
        <v>80</v>
      </c>
      <c r="BK154" s="214">
        <f>ROUND(I154*H154,2)</f>
        <v>0</v>
      </c>
      <c r="BL154" s="16" t="s">
        <v>187</v>
      </c>
      <c r="BM154" s="213" t="s">
        <v>499</v>
      </c>
    </row>
    <row r="155" s="2" customFormat="1">
      <c r="A155" s="37"/>
      <c r="B155" s="38"/>
      <c r="C155" s="203" t="s">
        <v>297</v>
      </c>
      <c r="D155" s="203" t="s">
        <v>127</v>
      </c>
      <c r="E155" s="204" t="s">
        <v>500</v>
      </c>
      <c r="F155" s="205" t="s">
        <v>501</v>
      </c>
      <c r="G155" s="206" t="s">
        <v>130</v>
      </c>
      <c r="H155" s="207">
        <v>7.2000000000000002</v>
      </c>
      <c r="I155" s="208"/>
      <c r="J155" s="207">
        <f>ROUND(I155*H155,2)</f>
        <v>0</v>
      </c>
      <c r="K155" s="205" t="s">
        <v>131</v>
      </c>
      <c r="L155" s="43"/>
      <c r="M155" s="209" t="s">
        <v>19</v>
      </c>
      <c r="N155" s="210" t="s">
        <v>43</v>
      </c>
      <c r="O155" s="83"/>
      <c r="P155" s="211">
        <f>O155*H155</f>
        <v>0</v>
      </c>
      <c r="Q155" s="211">
        <v>0.00022000000000000001</v>
      </c>
      <c r="R155" s="211">
        <f>Q155*H155</f>
        <v>0.0015840000000000001</v>
      </c>
      <c r="S155" s="211">
        <v>0</v>
      </c>
      <c r="T155" s="212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3" t="s">
        <v>187</v>
      </c>
      <c r="AT155" s="213" t="s">
        <v>127</v>
      </c>
      <c r="AU155" s="213" t="s">
        <v>82</v>
      </c>
      <c r="AY155" s="16" t="s">
        <v>124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80</v>
      </c>
      <c r="BK155" s="214">
        <f>ROUND(I155*H155,2)</f>
        <v>0</v>
      </c>
      <c r="BL155" s="16" t="s">
        <v>187</v>
      </c>
      <c r="BM155" s="213" t="s">
        <v>502</v>
      </c>
    </row>
    <row r="156" s="13" customFormat="1">
      <c r="A156" s="13"/>
      <c r="B156" s="215"/>
      <c r="C156" s="216"/>
      <c r="D156" s="217" t="s">
        <v>134</v>
      </c>
      <c r="E156" s="218" t="s">
        <v>19</v>
      </c>
      <c r="F156" s="219" t="s">
        <v>503</v>
      </c>
      <c r="G156" s="216"/>
      <c r="H156" s="220">
        <v>7.2000000000000002</v>
      </c>
      <c r="I156" s="221"/>
      <c r="J156" s="216"/>
      <c r="K156" s="216"/>
      <c r="L156" s="222"/>
      <c r="M156" s="223"/>
      <c r="N156" s="224"/>
      <c r="O156" s="224"/>
      <c r="P156" s="224"/>
      <c r="Q156" s="224"/>
      <c r="R156" s="224"/>
      <c r="S156" s="224"/>
      <c r="T156" s="22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6" t="s">
        <v>134</v>
      </c>
      <c r="AU156" s="226" t="s">
        <v>82</v>
      </c>
      <c r="AV156" s="13" t="s">
        <v>82</v>
      </c>
      <c r="AW156" s="13" t="s">
        <v>33</v>
      </c>
      <c r="AX156" s="13" t="s">
        <v>80</v>
      </c>
      <c r="AY156" s="226" t="s">
        <v>124</v>
      </c>
    </row>
    <row r="157" s="2" customFormat="1" ht="21.75" customHeight="1">
      <c r="A157" s="37"/>
      <c r="B157" s="38"/>
      <c r="C157" s="203" t="s">
        <v>301</v>
      </c>
      <c r="D157" s="203" t="s">
        <v>127</v>
      </c>
      <c r="E157" s="204" t="s">
        <v>504</v>
      </c>
      <c r="F157" s="205" t="s">
        <v>505</v>
      </c>
      <c r="G157" s="206" t="s">
        <v>130</v>
      </c>
      <c r="H157" s="207">
        <v>80</v>
      </c>
      <c r="I157" s="208"/>
      <c r="J157" s="207">
        <f>ROUND(I157*H157,2)</f>
        <v>0</v>
      </c>
      <c r="K157" s="205" t="s">
        <v>131</v>
      </c>
      <c r="L157" s="43"/>
      <c r="M157" s="209" t="s">
        <v>19</v>
      </c>
      <c r="N157" s="210" t="s">
        <v>43</v>
      </c>
      <c r="O157" s="83"/>
      <c r="P157" s="211">
        <f>O157*H157</f>
        <v>0</v>
      </c>
      <c r="Q157" s="211">
        <v>6.9999999999999994E-05</v>
      </c>
      <c r="R157" s="211">
        <f>Q157*H157</f>
        <v>0.0055999999999999991</v>
      </c>
      <c r="S157" s="211">
        <v>0</v>
      </c>
      <c r="T157" s="212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3" t="s">
        <v>187</v>
      </c>
      <c r="AT157" s="213" t="s">
        <v>127</v>
      </c>
      <c r="AU157" s="213" t="s">
        <v>82</v>
      </c>
      <c r="AY157" s="16" t="s">
        <v>124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6" t="s">
        <v>80</v>
      </c>
      <c r="BK157" s="214">
        <f>ROUND(I157*H157,2)</f>
        <v>0</v>
      </c>
      <c r="BL157" s="16" t="s">
        <v>187</v>
      </c>
      <c r="BM157" s="213" t="s">
        <v>506</v>
      </c>
    </row>
    <row r="158" s="13" customFormat="1">
      <c r="A158" s="13"/>
      <c r="B158" s="215"/>
      <c r="C158" s="216"/>
      <c r="D158" s="217" t="s">
        <v>134</v>
      </c>
      <c r="E158" s="218" t="s">
        <v>19</v>
      </c>
      <c r="F158" s="219" t="s">
        <v>507</v>
      </c>
      <c r="G158" s="216"/>
      <c r="H158" s="220">
        <v>80</v>
      </c>
      <c r="I158" s="221"/>
      <c r="J158" s="216"/>
      <c r="K158" s="216"/>
      <c r="L158" s="222"/>
      <c r="M158" s="223"/>
      <c r="N158" s="224"/>
      <c r="O158" s="224"/>
      <c r="P158" s="224"/>
      <c r="Q158" s="224"/>
      <c r="R158" s="224"/>
      <c r="S158" s="224"/>
      <c r="T158" s="22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6" t="s">
        <v>134</v>
      </c>
      <c r="AU158" s="226" t="s">
        <v>82</v>
      </c>
      <c r="AV158" s="13" t="s">
        <v>82</v>
      </c>
      <c r="AW158" s="13" t="s">
        <v>33</v>
      </c>
      <c r="AX158" s="13" t="s">
        <v>80</v>
      </c>
      <c r="AY158" s="226" t="s">
        <v>124</v>
      </c>
    </row>
    <row r="159" s="2" customFormat="1" ht="16.5" customHeight="1">
      <c r="A159" s="37"/>
      <c r="B159" s="38"/>
      <c r="C159" s="203" t="s">
        <v>305</v>
      </c>
      <c r="D159" s="203" t="s">
        <v>127</v>
      </c>
      <c r="E159" s="204" t="s">
        <v>508</v>
      </c>
      <c r="F159" s="205" t="s">
        <v>509</v>
      </c>
      <c r="G159" s="206" t="s">
        <v>130</v>
      </c>
      <c r="H159" s="207">
        <v>80</v>
      </c>
      <c r="I159" s="208"/>
      <c r="J159" s="207">
        <f>ROUND(I159*H159,2)</f>
        <v>0</v>
      </c>
      <c r="K159" s="205" t="s">
        <v>131</v>
      </c>
      <c r="L159" s="43"/>
      <c r="M159" s="251" t="s">
        <v>19</v>
      </c>
      <c r="N159" s="252" t="s">
        <v>43</v>
      </c>
      <c r="O159" s="253"/>
      <c r="P159" s="254">
        <f>O159*H159</f>
        <v>0</v>
      </c>
      <c r="Q159" s="254">
        <v>0.00013999999999999999</v>
      </c>
      <c r="R159" s="254">
        <f>Q159*H159</f>
        <v>0.011199999999999998</v>
      </c>
      <c r="S159" s="254">
        <v>0</v>
      </c>
      <c r="T159" s="25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3" t="s">
        <v>187</v>
      </c>
      <c r="AT159" s="213" t="s">
        <v>127</v>
      </c>
      <c r="AU159" s="213" t="s">
        <v>82</v>
      </c>
      <c r="AY159" s="16" t="s">
        <v>124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6" t="s">
        <v>80</v>
      </c>
      <c r="BK159" s="214">
        <f>ROUND(I159*H159,2)</f>
        <v>0</v>
      </c>
      <c r="BL159" s="16" t="s">
        <v>187</v>
      </c>
      <c r="BM159" s="213" t="s">
        <v>510</v>
      </c>
    </row>
    <row r="160" s="2" customFormat="1" ht="6.96" customHeight="1">
      <c r="A160" s="37"/>
      <c r="B160" s="58"/>
      <c r="C160" s="59"/>
      <c r="D160" s="59"/>
      <c r="E160" s="59"/>
      <c r="F160" s="59"/>
      <c r="G160" s="59"/>
      <c r="H160" s="59"/>
      <c r="I160" s="59"/>
      <c r="J160" s="59"/>
      <c r="K160" s="59"/>
      <c r="L160" s="43"/>
      <c r="M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</row>
  </sheetData>
  <sheetProtection sheet="1" autoFilter="0" formatColumns="0" formatRows="0" objects="1" scenarios="1" spinCount="100000" saltValue="qBZDIIoJGLwf223B2nDzVpYSLfVJ7TZ5o2MhFpsLuE4Z9JTDkeriU15c3s1F94cikSsewx3HwgKwX5vl2YkRAw==" hashValue="OyULR/hurgksbXZG3uSYcIYBJQYLLk0xyjKDyNa+FeLuC/iCv59P7X3yYTQoAAt9PjThF54Oz6/6yUl0FzEQ5A==" algorithmName="SHA-512" password="CC35"/>
  <autoFilter ref="C88:K159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hidden="1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hidden="1" s="1" customFormat="1" ht="24.96" customHeight="1">
      <c r="B4" s="19"/>
      <c r="D4" s="129" t="s">
        <v>92</v>
      </c>
      <c r="L4" s="19"/>
      <c r="M4" s="130" t="s">
        <v>11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1" t="s">
        <v>16</v>
      </c>
      <c r="L6" s="19"/>
    </row>
    <row r="7" hidden="1" s="1" customFormat="1" ht="16.5" customHeight="1">
      <c r="B7" s="19"/>
      <c r="E7" s="132" t="str">
        <f>'Rekapitulace zakázky'!K6</f>
        <v>Střecha domova mládeže, spojovací krček a dílny</v>
      </c>
      <c r="F7" s="131"/>
      <c r="G7" s="131"/>
      <c r="H7" s="131"/>
      <c r="L7" s="19"/>
    </row>
    <row r="8" hidden="1" s="2" customFormat="1" ht="12" customHeight="1">
      <c r="A8" s="37"/>
      <c r="B8" s="43"/>
      <c r="C8" s="37"/>
      <c r="D8" s="131" t="s">
        <v>93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34" t="s">
        <v>511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zakázky'!AN8</f>
        <v>22. 6. 2021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28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28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ROUND((SUM(BE80:BE85)),  2)</f>
        <v>0</v>
      </c>
      <c r="G33" s="37"/>
      <c r="H33" s="37"/>
      <c r="I33" s="147">
        <v>0.20999999999999999</v>
      </c>
      <c r="J33" s="146">
        <f>ROUND(((SUM(BE80:BE85))*I33),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1" t="s">
        <v>44</v>
      </c>
      <c r="F34" s="146">
        <f>ROUND((SUM(BF80:BF85)),  2)</f>
        <v>0</v>
      </c>
      <c r="G34" s="37"/>
      <c r="H34" s="37"/>
      <c r="I34" s="147">
        <v>0.14999999999999999</v>
      </c>
      <c r="J34" s="146">
        <f>ROUND(((SUM(BF80:BF85))*I34),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ROUND((SUM(BG80:BG85)),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ROUND((SUM(BH80:BH85)),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ROUND((SUM(BI80:BI85)),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/>
    <row r="42" hidden="1"/>
    <row r="43" hidden="1"/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95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Střecha domova mládeže, spojovací krček a dílny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93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VON - vedlejší a ostatní náklady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Školní 280, 331 01 Plasy</v>
      </c>
      <c r="G52" s="39"/>
      <c r="H52" s="39"/>
      <c r="I52" s="31" t="s">
        <v>23</v>
      </c>
      <c r="J52" s="71" t="str">
        <f>IF(J12="","",J12)</f>
        <v>22. 6. 2021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Gymnázium a střední odborná škola, Plasy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Ing. Jaroslav Suchý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96</v>
      </c>
      <c r="D57" s="161"/>
      <c r="E57" s="161"/>
      <c r="F57" s="161"/>
      <c r="G57" s="161"/>
      <c r="H57" s="161"/>
      <c r="I57" s="161"/>
      <c r="J57" s="162" t="s">
        <v>97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98</v>
      </c>
    </row>
    <row r="60" s="9" customFormat="1" ht="24.96" customHeight="1">
      <c r="A60" s="9"/>
      <c r="B60" s="164"/>
      <c r="C60" s="165"/>
      <c r="D60" s="166" t="s">
        <v>512</v>
      </c>
      <c r="E60" s="167"/>
      <c r="F60" s="167"/>
      <c r="G60" s="167"/>
      <c r="H60" s="167"/>
      <c r="I60" s="167"/>
      <c r="J60" s="168">
        <f>J81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6" s="2" customFormat="1" ht="6.96" customHeight="1">
      <c r="A66" s="37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24.96" customHeight="1">
      <c r="A67" s="37"/>
      <c r="B67" s="38"/>
      <c r="C67" s="22" t="s">
        <v>109</v>
      </c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2" customHeight="1">
      <c r="A69" s="37"/>
      <c r="B69" s="38"/>
      <c r="C69" s="31" t="s">
        <v>16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6.5" customHeight="1">
      <c r="A70" s="37"/>
      <c r="B70" s="38"/>
      <c r="C70" s="39"/>
      <c r="D70" s="39"/>
      <c r="E70" s="159" t="str">
        <f>E7</f>
        <v>Střecha domova mládeže, spojovací krček a dílny</v>
      </c>
      <c r="F70" s="31"/>
      <c r="G70" s="31"/>
      <c r="H70" s="31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93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68" t="str">
        <f>E9</f>
        <v>VON - vedlejší a ostatní náklady</v>
      </c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21</v>
      </c>
      <c r="D74" s="39"/>
      <c r="E74" s="39"/>
      <c r="F74" s="26" t="str">
        <f>F12</f>
        <v>Školní 280, 331 01 Plasy</v>
      </c>
      <c r="G74" s="39"/>
      <c r="H74" s="39"/>
      <c r="I74" s="31" t="s">
        <v>23</v>
      </c>
      <c r="J74" s="71" t="str">
        <f>IF(J12="","",J12)</f>
        <v>22. 6. 2021</v>
      </c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25</v>
      </c>
      <c r="D76" s="39"/>
      <c r="E76" s="39"/>
      <c r="F76" s="26" t="str">
        <f>E15</f>
        <v>Gymnázium a střední odborná škola, Plasy</v>
      </c>
      <c r="G76" s="39"/>
      <c r="H76" s="39"/>
      <c r="I76" s="31" t="s">
        <v>31</v>
      </c>
      <c r="J76" s="35" t="str">
        <f>E21</f>
        <v xml:space="preserve"> 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29</v>
      </c>
      <c r="D77" s="39"/>
      <c r="E77" s="39"/>
      <c r="F77" s="26" t="str">
        <f>IF(E18="","",E18)</f>
        <v>Vyplň údaj</v>
      </c>
      <c r="G77" s="39"/>
      <c r="H77" s="39"/>
      <c r="I77" s="31" t="s">
        <v>34</v>
      </c>
      <c r="J77" s="35" t="str">
        <f>E24</f>
        <v>Ing. Jaroslav Suchý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0.32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1" customFormat="1" ht="29.28" customHeight="1">
      <c r="A79" s="176"/>
      <c r="B79" s="177"/>
      <c r="C79" s="178" t="s">
        <v>110</v>
      </c>
      <c r="D79" s="179" t="s">
        <v>57</v>
      </c>
      <c r="E79" s="179" t="s">
        <v>53</v>
      </c>
      <c r="F79" s="179" t="s">
        <v>54</v>
      </c>
      <c r="G79" s="179" t="s">
        <v>111</v>
      </c>
      <c r="H79" s="179" t="s">
        <v>112</v>
      </c>
      <c r="I79" s="179" t="s">
        <v>113</v>
      </c>
      <c r="J79" s="179" t="s">
        <v>97</v>
      </c>
      <c r="K79" s="180" t="s">
        <v>114</v>
      </c>
      <c r="L79" s="181"/>
      <c r="M79" s="91" t="s">
        <v>19</v>
      </c>
      <c r="N79" s="92" t="s">
        <v>42</v>
      </c>
      <c r="O79" s="92" t="s">
        <v>115</v>
      </c>
      <c r="P79" s="92" t="s">
        <v>116</v>
      </c>
      <c r="Q79" s="92" t="s">
        <v>117</v>
      </c>
      <c r="R79" s="92" t="s">
        <v>118</v>
      </c>
      <c r="S79" s="92" t="s">
        <v>119</v>
      </c>
      <c r="T79" s="93" t="s">
        <v>120</v>
      </c>
      <c r="U79" s="176"/>
      <c r="V79" s="176"/>
      <c r="W79" s="176"/>
      <c r="X79" s="176"/>
      <c r="Y79" s="176"/>
      <c r="Z79" s="176"/>
      <c r="AA79" s="176"/>
      <c r="AB79" s="176"/>
      <c r="AC79" s="176"/>
      <c r="AD79" s="176"/>
      <c r="AE79" s="176"/>
    </row>
    <row r="80" s="2" customFormat="1" ht="22.8" customHeight="1">
      <c r="A80" s="37"/>
      <c r="B80" s="38"/>
      <c r="C80" s="98" t="s">
        <v>121</v>
      </c>
      <c r="D80" s="39"/>
      <c r="E80" s="39"/>
      <c r="F80" s="39"/>
      <c r="G80" s="39"/>
      <c r="H80" s="39"/>
      <c r="I80" s="39"/>
      <c r="J80" s="182">
        <f>BK80</f>
        <v>0</v>
      </c>
      <c r="K80" s="39"/>
      <c r="L80" s="43"/>
      <c r="M80" s="94"/>
      <c r="N80" s="183"/>
      <c r="O80" s="95"/>
      <c r="P80" s="184">
        <f>P81</f>
        <v>0</v>
      </c>
      <c r="Q80" s="95"/>
      <c r="R80" s="184">
        <f>R81</f>
        <v>0</v>
      </c>
      <c r="S80" s="95"/>
      <c r="T80" s="185">
        <f>T81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16" t="s">
        <v>71</v>
      </c>
      <c r="AU80" s="16" t="s">
        <v>98</v>
      </c>
      <c r="BK80" s="186">
        <f>BK81</f>
        <v>0</v>
      </c>
    </row>
    <row r="81" s="12" customFormat="1" ht="25.92" customHeight="1">
      <c r="A81" s="12"/>
      <c r="B81" s="187"/>
      <c r="C81" s="188"/>
      <c r="D81" s="189" t="s">
        <v>71</v>
      </c>
      <c r="E81" s="190" t="s">
        <v>513</v>
      </c>
      <c r="F81" s="190" t="s">
        <v>514</v>
      </c>
      <c r="G81" s="188"/>
      <c r="H81" s="188"/>
      <c r="I81" s="191"/>
      <c r="J81" s="192">
        <f>BK81</f>
        <v>0</v>
      </c>
      <c r="K81" s="188"/>
      <c r="L81" s="193"/>
      <c r="M81" s="194"/>
      <c r="N81" s="195"/>
      <c r="O81" s="195"/>
      <c r="P81" s="196">
        <f>SUM(P82:P85)</f>
        <v>0</v>
      </c>
      <c r="Q81" s="195"/>
      <c r="R81" s="196">
        <f>SUM(R82:R85)</f>
        <v>0</v>
      </c>
      <c r="S81" s="195"/>
      <c r="T81" s="197">
        <f>SUM(T82:T85)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8" t="s">
        <v>155</v>
      </c>
      <c r="AT81" s="199" t="s">
        <v>71</v>
      </c>
      <c r="AU81" s="199" t="s">
        <v>72</v>
      </c>
      <c r="AY81" s="198" t="s">
        <v>124</v>
      </c>
      <c r="BK81" s="200">
        <f>SUM(BK82:BK85)</f>
        <v>0</v>
      </c>
    </row>
    <row r="82" s="2" customFormat="1" ht="16.5" customHeight="1">
      <c r="A82" s="37"/>
      <c r="B82" s="38"/>
      <c r="C82" s="203" t="s">
        <v>80</v>
      </c>
      <c r="D82" s="203" t="s">
        <v>127</v>
      </c>
      <c r="E82" s="204" t="s">
        <v>515</v>
      </c>
      <c r="F82" s="205" t="s">
        <v>516</v>
      </c>
      <c r="G82" s="206" t="s">
        <v>517</v>
      </c>
      <c r="H82" s="207">
        <v>1</v>
      </c>
      <c r="I82" s="208"/>
      <c r="J82" s="207">
        <f>ROUND(I82*H82,2)</f>
        <v>0</v>
      </c>
      <c r="K82" s="205" t="s">
        <v>131</v>
      </c>
      <c r="L82" s="43"/>
      <c r="M82" s="209" t="s">
        <v>19</v>
      </c>
      <c r="N82" s="210" t="s">
        <v>43</v>
      </c>
      <c r="O82" s="83"/>
      <c r="P82" s="211">
        <f>O82*H82</f>
        <v>0</v>
      </c>
      <c r="Q82" s="211">
        <v>0</v>
      </c>
      <c r="R82" s="211">
        <f>Q82*H82</f>
        <v>0</v>
      </c>
      <c r="S82" s="211">
        <v>0</v>
      </c>
      <c r="T82" s="212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213" t="s">
        <v>518</v>
      </c>
      <c r="AT82" s="213" t="s">
        <v>127</v>
      </c>
      <c r="AU82" s="213" t="s">
        <v>80</v>
      </c>
      <c r="AY82" s="16" t="s">
        <v>124</v>
      </c>
      <c r="BE82" s="214">
        <f>IF(N82="základní",J82,0)</f>
        <v>0</v>
      </c>
      <c r="BF82" s="214">
        <f>IF(N82="snížená",J82,0)</f>
        <v>0</v>
      </c>
      <c r="BG82" s="214">
        <f>IF(N82="zákl. přenesená",J82,0)</f>
        <v>0</v>
      </c>
      <c r="BH82" s="214">
        <f>IF(N82="sníž. přenesená",J82,0)</f>
        <v>0</v>
      </c>
      <c r="BI82" s="214">
        <f>IF(N82="nulová",J82,0)</f>
        <v>0</v>
      </c>
      <c r="BJ82" s="16" t="s">
        <v>80</v>
      </c>
      <c r="BK82" s="214">
        <f>ROUND(I82*H82,2)</f>
        <v>0</v>
      </c>
      <c r="BL82" s="16" t="s">
        <v>518</v>
      </c>
      <c r="BM82" s="213" t="s">
        <v>519</v>
      </c>
    </row>
    <row r="83" s="2" customFormat="1" ht="16.5" customHeight="1">
      <c r="A83" s="37"/>
      <c r="B83" s="38"/>
      <c r="C83" s="203" t="s">
        <v>82</v>
      </c>
      <c r="D83" s="203" t="s">
        <v>127</v>
      </c>
      <c r="E83" s="204" t="s">
        <v>520</v>
      </c>
      <c r="F83" s="205" t="s">
        <v>521</v>
      </c>
      <c r="G83" s="206" t="s">
        <v>517</v>
      </c>
      <c r="H83" s="207">
        <v>1</v>
      </c>
      <c r="I83" s="208"/>
      <c r="J83" s="207">
        <f>ROUND(I83*H83,2)</f>
        <v>0</v>
      </c>
      <c r="K83" s="205" t="s">
        <v>131</v>
      </c>
      <c r="L83" s="43"/>
      <c r="M83" s="209" t="s">
        <v>19</v>
      </c>
      <c r="N83" s="210" t="s">
        <v>43</v>
      </c>
      <c r="O83" s="83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213" t="s">
        <v>518</v>
      </c>
      <c r="AT83" s="213" t="s">
        <v>127</v>
      </c>
      <c r="AU83" s="213" t="s">
        <v>80</v>
      </c>
      <c r="AY83" s="16" t="s">
        <v>124</v>
      </c>
      <c r="BE83" s="214">
        <f>IF(N83="základní",J83,0)</f>
        <v>0</v>
      </c>
      <c r="BF83" s="214">
        <f>IF(N83="snížená",J83,0)</f>
        <v>0</v>
      </c>
      <c r="BG83" s="214">
        <f>IF(N83="zákl. přenesená",J83,0)</f>
        <v>0</v>
      </c>
      <c r="BH83" s="214">
        <f>IF(N83="sníž. přenesená",J83,0)</f>
        <v>0</v>
      </c>
      <c r="BI83" s="214">
        <f>IF(N83="nulová",J83,0)</f>
        <v>0</v>
      </c>
      <c r="BJ83" s="16" t="s">
        <v>80</v>
      </c>
      <c r="BK83" s="214">
        <f>ROUND(I83*H83,2)</f>
        <v>0</v>
      </c>
      <c r="BL83" s="16" t="s">
        <v>518</v>
      </c>
      <c r="BM83" s="213" t="s">
        <v>522</v>
      </c>
    </row>
    <row r="84" s="2" customFormat="1" ht="16.5" customHeight="1">
      <c r="A84" s="37"/>
      <c r="B84" s="38"/>
      <c r="C84" s="203" t="s">
        <v>143</v>
      </c>
      <c r="D84" s="203" t="s">
        <v>127</v>
      </c>
      <c r="E84" s="204" t="s">
        <v>523</v>
      </c>
      <c r="F84" s="205" t="s">
        <v>524</v>
      </c>
      <c r="G84" s="206" t="s">
        <v>517</v>
      </c>
      <c r="H84" s="207">
        <v>1</v>
      </c>
      <c r="I84" s="208"/>
      <c r="J84" s="207">
        <f>ROUND(I84*H84,2)</f>
        <v>0</v>
      </c>
      <c r="K84" s="205" t="s">
        <v>131</v>
      </c>
      <c r="L84" s="43"/>
      <c r="M84" s="209" t="s">
        <v>19</v>
      </c>
      <c r="N84" s="210" t="s">
        <v>43</v>
      </c>
      <c r="O84" s="83"/>
      <c r="P84" s="211">
        <f>O84*H84</f>
        <v>0</v>
      </c>
      <c r="Q84" s="211">
        <v>0</v>
      </c>
      <c r="R84" s="211">
        <f>Q84*H84</f>
        <v>0</v>
      </c>
      <c r="S84" s="211">
        <v>0</v>
      </c>
      <c r="T84" s="212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13" t="s">
        <v>518</v>
      </c>
      <c r="AT84" s="213" t="s">
        <v>127</v>
      </c>
      <c r="AU84" s="213" t="s">
        <v>80</v>
      </c>
      <c r="AY84" s="16" t="s">
        <v>124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6" t="s">
        <v>80</v>
      </c>
      <c r="BK84" s="214">
        <f>ROUND(I84*H84,2)</f>
        <v>0</v>
      </c>
      <c r="BL84" s="16" t="s">
        <v>518</v>
      </c>
      <c r="BM84" s="213" t="s">
        <v>525</v>
      </c>
    </row>
    <row r="85" s="2" customFormat="1" ht="16.5" customHeight="1">
      <c r="A85" s="37"/>
      <c r="B85" s="38"/>
      <c r="C85" s="203" t="s">
        <v>132</v>
      </c>
      <c r="D85" s="203" t="s">
        <v>127</v>
      </c>
      <c r="E85" s="204" t="s">
        <v>526</v>
      </c>
      <c r="F85" s="205" t="s">
        <v>527</v>
      </c>
      <c r="G85" s="206" t="s">
        <v>528</v>
      </c>
      <c r="H85" s="207">
        <v>1</v>
      </c>
      <c r="I85" s="208"/>
      <c r="J85" s="207">
        <f>ROUND(I85*H85,2)</f>
        <v>0</v>
      </c>
      <c r="K85" s="205" t="s">
        <v>131</v>
      </c>
      <c r="L85" s="43"/>
      <c r="M85" s="251" t="s">
        <v>19</v>
      </c>
      <c r="N85" s="252" t="s">
        <v>43</v>
      </c>
      <c r="O85" s="253"/>
      <c r="P85" s="254">
        <f>O85*H85</f>
        <v>0</v>
      </c>
      <c r="Q85" s="254">
        <v>0</v>
      </c>
      <c r="R85" s="254">
        <f>Q85*H85</f>
        <v>0</v>
      </c>
      <c r="S85" s="254">
        <v>0</v>
      </c>
      <c r="T85" s="255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13" t="s">
        <v>518</v>
      </c>
      <c r="AT85" s="213" t="s">
        <v>127</v>
      </c>
      <c r="AU85" s="213" t="s">
        <v>80</v>
      </c>
      <c r="AY85" s="16" t="s">
        <v>124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16" t="s">
        <v>80</v>
      </c>
      <c r="BK85" s="214">
        <f>ROUND(I85*H85,2)</f>
        <v>0</v>
      </c>
      <c r="BL85" s="16" t="s">
        <v>518</v>
      </c>
      <c r="BM85" s="213" t="s">
        <v>529</v>
      </c>
    </row>
    <row r="86" s="2" customFormat="1" ht="6.96" customHeight="1">
      <c r="A86" s="37"/>
      <c r="B86" s="58"/>
      <c r="C86" s="59"/>
      <c r="D86" s="59"/>
      <c r="E86" s="59"/>
      <c r="F86" s="59"/>
      <c r="G86" s="59"/>
      <c r="H86" s="59"/>
      <c r="I86" s="59"/>
      <c r="J86" s="59"/>
      <c r="K86" s="59"/>
      <c r="L86" s="43"/>
      <c r="M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</sheetData>
  <sheetProtection sheet="1" autoFilter="0" formatColumns="0" formatRows="0" objects="1" scenarios="1" spinCount="100000" saltValue="tH9fdb+3KzgaYCbFxds1wld4U/oLx5YTqJDxHEXC4A9MOer9NLS0E0hbE1vhM56nuGi/bBpPkMV+0tkjM0CpLA==" hashValue="4ozNdP+9C8mq7j7qv9ifRzZyZETttkIczDsckas+yamgdcwjvi8mlYbBnpMTL60K9D3zqGCz644PACcfwHqNgA==" algorithmName="SHA-512" password="CC35"/>
  <autoFilter ref="C79:K8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2021-09-10T06:20:48Z</dcterms:created>
  <dcterms:modified xsi:type="dcterms:W3CDTF">2021-09-10T06:20:56Z</dcterms:modified>
</cp:coreProperties>
</file>